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1840" windowHeight="13170" firstSheet="1" activeTab="5"/>
  </bookViews>
  <sheets>
    <sheet name="Hoja1" sheetId="13" r:id="rId1"/>
    <sheet name="Unificado" sheetId="1" r:id="rId2"/>
    <sheet name="Puente Desarrollo" sheetId="7" r:id="rId3"/>
    <sheet name="Gestion Administrativa" sheetId="8" r:id="rId4"/>
    <sheet name="Gestion Conocimiento" sheetId="9" r:id="rId5"/>
    <sheet name="Gestion Recursos" sheetId="11" r:id="rId6"/>
  </sheets>
  <definedNames>
    <definedName name="_xlnm.Print_Area" localSheetId="2">'Puente Desarrollo'!$A$1:$Q$52</definedName>
    <definedName name="_xlnm.Print_Titles" localSheetId="3">'Gestion Administrativa'!$7:$9</definedName>
    <definedName name="_xlnm.Print_Titles" localSheetId="4">'Gestion Conocimiento'!$7:$9</definedName>
    <definedName name="_xlnm.Print_Titles" localSheetId="5">'Gestion Recursos'!$7:$9</definedName>
    <definedName name="_xlnm.Print_Titles" localSheetId="2">'Puente Desarrollo'!$7:$9</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1" i="1"/>
  <c r="N71" s="1"/>
  <c r="G69"/>
  <c r="E68"/>
  <c r="K62"/>
  <c r="E140" l="1"/>
  <c r="O139"/>
  <c r="M139"/>
  <c r="L139"/>
  <c r="J139"/>
  <c r="O138"/>
  <c r="L138" s="1"/>
  <c r="M138"/>
  <c r="E137"/>
  <c r="E136"/>
  <c r="J135"/>
  <c r="L135" s="1"/>
  <c r="N135" s="1"/>
  <c r="E135"/>
  <c r="E134"/>
  <c r="E133"/>
  <c r="E132"/>
  <c r="E130"/>
  <c r="J129"/>
  <c r="E128"/>
  <c r="E127"/>
  <c r="E126"/>
  <c r="L126" s="1"/>
  <c r="G106"/>
  <c r="K89"/>
  <c r="J138" l="1"/>
  <c r="J126"/>
  <c r="E10" i="11" l="1"/>
  <c r="J10" s="1"/>
  <c r="L10"/>
  <c r="E11"/>
  <c r="E12"/>
  <c r="J13"/>
  <c r="E14"/>
  <c r="E16"/>
  <c r="E17"/>
  <c r="E18"/>
  <c r="E19"/>
  <c r="J19"/>
  <c r="L19" s="1"/>
  <c r="N19" s="1"/>
  <c r="E20"/>
  <c r="E21"/>
  <c r="M22"/>
  <c r="O22"/>
  <c r="J22" s="1"/>
  <c r="J23"/>
  <c r="M23"/>
  <c r="L23" s="1"/>
  <c r="E24"/>
  <c r="I25"/>
  <c r="K25"/>
  <c r="K10" i="9"/>
  <c r="G27"/>
  <c r="K37"/>
  <c r="M37"/>
  <c r="O37"/>
  <c r="K12" i="8"/>
  <c r="E18"/>
  <c r="G19"/>
  <c r="L21"/>
  <c r="N21"/>
  <c r="K62" i="13"/>
  <c r="E69"/>
  <c r="G70"/>
  <c r="L72"/>
  <c r="N72" s="1"/>
  <c r="K89"/>
  <c r="G105"/>
  <c r="E125"/>
  <c r="J125" s="1"/>
  <c r="E126"/>
  <c r="E127"/>
  <c r="J128"/>
  <c r="E129"/>
  <c r="E131"/>
  <c r="E132"/>
  <c r="E133"/>
  <c r="E134"/>
  <c r="J134"/>
  <c r="L134" s="1"/>
  <c r="N134" s="1"/>
  <c r="E135"/>
  <c r="E136"/>
  <c r="M137"/>
  <c r="O137"/>
  <c r="J137" s="1"/>
  <c r="E138"/>
  <c r="J139"/>
  <c r="M139"/>
  <c r="O139" s="1"/>
  <c r="E140"/>
  <c r="L137" l="1"/>
  <c r="L125"/>
  <c r="M25" i="11"/>
  <c r="O23"/>
  <c r="L22"/>
  <c r="L139" i="13"/>
  <c r="O25" i="11"/>
</calcChain>
</file>

<file path=xl/sharedStrings.xml><?xml version="1.0" encoding="utf-8"?>
<sst xmlns="http://schemas.openxmlformats.org/spreadsheetml/2006/main" count="1907" uniqueCount="517">
  <si>
    <t>Actividades</t>
  </si>
  <si>
    <t>Meta</t>
  </si>
  <si>
    <t>Indicadores de Actividad</t>
  </si>
  <si>
    <t>Fisica</t>
  </si>
  <si>
    <t>Presupuestaria</t>
  </si>
  <si>
    <t xml:space="preserve">Nombre </t>
  </si>
  <si>
    <t>Formula</t>
  </si>
  <si>
    <t>Programación</t>
  </si>
  <si>
    <t>Responsable</t>
  </si>
  <si>
    <t xml:space="preserve">Riesgo </t>
  </si>
  <si>
    <t>La planificación institucional tiene como base el conocimiento y priorización de las necesidades reales de la población a la cual se dirige la finalidad del IMAS, desde la planificación regional y local.</t>
  </si>
  <si>
    <t>La gestión de conocimiento se constituye en el modelo estratégico de innovación social y organizacional para motivar la corresponsabilidad de la población, la sociedad civil, la empresa privada y otras instituciones del Estado en la intervención de la pobreza.</t>
  </si>
  <si>
    <t xml:space="preserve">Es necesario un ordenamiento de la oferta programática a partir de la priorización de grupos de población y sus necesidades de atención en la construcción de valor público y la canalización y distribución de los recursos debe basarse en el conocimiento y la recopilación de la experiencia institucional en la atención de la pobreza.   </t>
  </si>
  <si>
    <t xml:space="preserve">La formulación, gestión y evaluación de las políticas, programas y proyectos en el IMAS se sustentan en la participación de las personas involucradas para la incorporación de sus diversas necesidades, en concordancia con la normativa internacional y nacional que garantice este derecho. </t>
  </si>
  <si>
    <t xml:space="preserve">El IMAS debe promover una cultura de proyectos como parte del instrumental que le permita gestar con mayor eficiencia los recursos institucionales y aprovechar oportunidades de obtención de recursos. </t>
  </si>
  <si>
    <t xml:space="preserve">3.1.3 Diseño del modelo estratégico de investigación y la  gestión de conocimiento en el sistema de gestión institucional </t>
  </si>
  <si>
    <t>3.1.4 Implementación del modelo estratégico de investigación y la  gestión de conocimiento en el sistema de gestión institucional</t>
  </si>
  <si>
    <t>100% del Modelo diseñado</t>
  </si>
  <si>
    <t>100% del modelo estratégico implementado</t>
  </si>
  <si>
    <t>Una evaluación de la implementación realizada</t>
  </si>
  <si>
    <t>Porcentaje de avance en el diseño del Modelo</t>
  </si>
  <si>
    <t>Porcentaje de avance en la implementación del Modelo</t>
  </si>
  <si>
    <t>Cantidad de evaluaciones realizadas</t>
  </si>
  <si>
    <t>Porcentaje de avance alcanzado / Porcentaje de avance programado</t>
  </si>
  <si>
    <t>Porcentaje de avance alcanzado / Porcentaje de avanza programado</t>
  </si>
  <si>
    <t xml:space="preserve"> 3.2.1 Homologación de conocimientos sobre  innovación social con las personas funcionarias del IMAS según competencias.</t>
  </si>
  <si>
    <t xml:space="preserve">3.2.2 Diseño de una estrategia de innovación social con enfoque de territorialidad, en el marco de la atención integral.	</t>
  </si>
  <si>
    <t>100% de la estrategia de innovación social diseñada</t>
  </si>
  <si>
    <t xml:space="preserve">3.2.3 Implementación de la estrategia de innovación social con enfoque de territorialidad	</t>
  </si>
  <si>
    <t>100% de la estrategia de innovación social implementada</t>
  </si>
  <si>
    <t xml:space="preserve">3.2.4 Seguimiento a la implementación de los cambios generados a partir de la estrategia de innovación social
</t>
  </si>
  <si>
    <t>Porcentaje de avance en el diseño de la estrategia</t>
  </si>
  <si>
    <t>Porcentaje de implementación de la estrategia</t>
  </si>
  <si>
    <t>Cantidad de seguimientos ejecutados</t>
  </si>
  <si>
    <t xml:space="preserve">	Un seguimiento por año a la implementación de la estrategia</t>
  </si>
  <si>
    <t>100% de la estrategia diseñada</t>
  </si>
  <si>
    <t>Porcentaje de diseño de la estrategia</t>
  </si>
  <si>
    <t>Porcentaje alcanzado / Porcentaje programado</t>
  </si>
  <si>
    <t>Porcentaje de avance de implementación de la estrategia</t>
  </si>
  <si>
    <t>Porcentaje alcanzado / Porcentaje Programado</t>
  </si>
  <si>
    <t>3.4.1.  Diagnóstico de necesidades de la población de conformidad con su particularidad territorial y local.</t>
  </si>
  <si>
    <t>3.4.2. Evaluación integral de la oferta programática institucional orientada hacia la creación del valor público</t>
  </si>
  <si>
    <t>3.4.3 Identificación y documentación de los pasos a seguir para la redefinición de la oferta programática a partir de los resultados  obtenidos en la evaluación</t>
  </si>
  <si>
    <t>Un diagnóstico realizado</t>
  </si>
  <si>
    <t>Una evaluación de la Oferta Programática</t>
  </si>
  <si>
    <t>Un documento elaborado</t>
  </si>
  <si>
    <t xml:space="preserve">Cantidad de diagnósticos realizados </t>
  </si>
  <si>
    <t>Cantidad de diagnósticos realizados</t>
  </si>
  <si>
    <t xml:space="preserve">Cantidad de evaluaciones realizadas	</t>
  </si>
  <si>
    <t>Cantidad de documentos elaborados</t>
  </si>
  <si>
    <t>Cantidad de diagnosticos elaborados</t>
  </si>
  <si>
    <t xml:space="preserve">3.1.5 Evaluación de la Implementación del modelo </t>
  </si>
  <si>
    <t>3.4.4 Seguimiento a la implementación del plan para ajustar la oferta programatica</t>
  </si>
  <si>
    <t>100% Plan de acción implementado</t>
  </si>
  <si>
    <t>Porcentaje de implementación del Plan de acción</t>
  </si>
  <si>
    <t>Porcentaje de implementación del plan/ Porcentaje programado</t>
  </si>
  <si>
    <t>Cantidad de seguimientos anuales</t>
  </si>
  <si>
    <t>1 seguimiento anual</t>
  </si>
  <si>
    <t>2 seguimientos y 1 evaluación</t>
  </si>
  <si>
    <t>Cantidad de seguimientos  y evaluación realizados</t>
  </si>
  <si>
    <t xml:space="preserve"> 1Estrategia diseñada</t>
  </si>
  <si>
    <t>Dos seguimientos y una evaluación de la implementación de la estrategica</t>
  </si>
  <si>
    <t>1 Proceso de capacitación sobre innovación social  implementado</t>
  </si>
  <si>
    <t>Cantidad de capacitaciones</t>
  </si>
  <si>
    <t xml:space="preserve"> 3.3.1 Estudio del contexto nacional e internacional para impulsar mecanismos en materia de responsabilidad social empresarial</t>
  </si>
  <si>
    <t xml:space="preserve"> 1 Estudio del contexto realizado</t>
  </si>
  <si>
    <t>Cantidad de estudios realizados</t>
  </si>
  <si>
    <t>100% de implementación de la Estrategia</t>
  </si>
  <si>
    <t>Cantidad de seguimientos y evaluaciones realizadas</t>
  </si>
  <si>
    <t xml:space="preserve">3.3.2 Diseño de una estrategia para identificación, negociación y canalización de recursos de cooperación nacional e internacional  </t>
  </si>
  <si>
    <t>3.3.3 Implementación de la Estrategia de cooperación nacional e internacional</t>
  </si>
  <si>
    <t xml:space="preserve">3.3.4 Seguimiento y Evaluación de la estrategia. </t>
  </si>
  <si>
    <t>Cantidad de estrategias diseñadas</t>
  </si>
  <si>
    <t>Procentaje de implementación alcanzado/ Procentaje Programado</t>
  </si>
  <si>
    <t>Cantidad de seguimientos y evaluación realizada</t>
  </si>
  <si>
    <t>3.6.1. Realizar un diagnostico de insumos institucionales con los que se cuenta para desarrollar un modelo de gestión de proyectos  y de las demandas que se tienen en el tema de proyectos</t>
  </si>
  <si>
    <t>3.5.1 Diseño de una estrategia con enfoque territorial  para fortalecer la participación sostenible de la población objetivo en los procesos de planificación</t>
  </si>
  <si>
    <t xml:space="preserve">3.5.2 Implementación de la Estrategia </t>
  </si>
  <si>
    <t>3.5.3 Seguimiento y Evaluación de proceso de implementación  la estrategia</t>
  </si>
  <si>
    <t>3.6.2.Desarrollo de competencias  de personal en las diferentes etapas asociadas a la gestión de proyectos</t>
  </si>
  <si>
    <t>3.6.3.Creación de la normativa  e instrumentos en la tema de proyectos</t>
  </si>
  <si>
    <t>Cantidad de diagnosticos realizados</t>
  </si>
  <si>
    <t>Proceso de capacitación implementado en un 100%</t>
  </si>
  <si>
    <t>Pocentaje de implementación del proceso de capacitación</t>
  </si>
  <si>
    <t>Proceso creado en un 100%</t>
  </si>
  <si>
    <t>Porcentaje de avance en la creación del proceso</t>
  </si>
  <si>
    <t>3.6.5 Seguimiento y evaluación de proceso para la implementación del modelo de gestión de proyectos</t>
  </si>
  <si>
    <t xml:space="preserve">Dos seguimientos y una evaluación de la implementación </t>
  </si>
  <si>
    <t>Cantidad de seguimientos y evaluaciones</t>
  </si>
  <si>
    <t>Resistencia al cambio por parte de las personas funcionarias respecto a la estrategia de innovación social.</t>
  </si>
  <si>
    <t>Limitadas acciones  institucionales para el establecimiento de convenios de cooperación para la gestión del conocimiento</t>
  </si>
  <si>
    <t>Se de poco apoyo político ante la necesidad de reajuste de la oferta programática de acuerdo con los resultados de evaluación estratégica.</t>
  </si>
  <si>
    <t>Procesos de planificación institucional no consideren las necesidades de la población objetivos mediante su participación</t>
  </si>
  <si>
    <t>Modelo de gestión de proyectos no se integre como parte de la planificación  que contemple todos los  insumos técnicos de acuerdo a las necesidades institucionales.</t>
  </si>
  <si>
    <t>PI</t>
  </si>
  <si>
    <t>PI/ DH</t>
  </si>
  <si>
    <t xml:space="preserve">PI / SGDS </t>
  </si>
  <si>
    <t>PI / SGDS / AJ</t>
  </si>
  <si>
    <t>PI / GG</t>
  </si>
  <si>
    <t>Lineamiento</t>
  </si>
  <si>
    <t>Objetivos estrategicos</t>
  </si>
  <si>
    <t>La intervención de la pobreza debe estar centrada en el hogar, la familia y la persona beneficiaria, como actores de su propio desarrollo, basado en derechos. Por lo que se debe garantizar la atención integral de la población en situación de pobreza en su territorio, respetando sus particularidades.</t>
  </si>
  <si>
    <t>Cantidad de sistemas optimizados</t>
  </si>
  <si>
    <t>1</t>
  </si>
  <si>
    <t>Porcentaje de aplicabilidad de los criterios técnicos.</t>
  </si>
  <si>
    <t>Cantidad de criterios técnicos  aplicados/cantidad de criterios definidos *100</t>
  </si>
  <si>
    <t>Porcentaje de plataformas interoperando</t>
  </si>
  <si>
    <t>Cantidad de plataformas interoperando/Cantidad de plataformas que requieren ajustes * 100</t>
  </si>
  <si>
    <t xml:space="preserve">6
</t>
  </si>
  <si>
    <t>Cantidad de Normativa aprobada</t>
  </si>
  <si>
    <t>Cantidad de oferta programática aprobada</t>
  </si>
  <si>
    <t>Cantidad de oferta programática aprobada.</t>
  </si>
  <si>
    <t>SGDS/PI</t>
  </si>
  <si>
    <t>Porcentaje  de ajuste a las fases</t>
  </si>
  <si>
    <t>Cantidad de fases ajustadas/ Cantidad de fases programadas *100</t>
  </si>
  <si>
    <t>Cantidad de directrices replanteadas</t>
  </si>
  <si>
    <t>PE/SGDS</t>
  </si>
  <si>
    <t xml:space="preserve">4
</t>
  </si>
  <si>
    <t>Cantidad de procesos integrados</t>
  </si>
  <si>
    <t xml:space="preserve">Cantidad de seguimientos realizados     </t>
  </si>
  <si>
    <t>Cantidad de seguimientos realizados</t>
  </si>
  <si>
    <t xml:space="preserve">2.1.1. Desarrollo y seguimiento de Planes  en donde se incluya los requerimientos y las necesidades administrativas operativas necesarias para la implentación del modelo de interveción  acordes con las características de cada territorio </t>
  </si>
  <si>
    <t xml:space="preserve">10 planes regionales desarrollados y con seguimiento
</t>
  </si>
  <si>
    <t xml:space="preserve">Cantidad de Planes </t>
  </si>
  <si>
    <t>Cantidad de Planes Elaborados</t>
  </si>
  <si>
    <t>2.1.2 Identificación y ajuste del 100% de la normativa necesaria para  la implementación del Modelo de Intervención</t>
  </si>
  <si>
    <t xml:space="preserve">100% de normativa asociada al modelo de intervención identificada y ajustada </t>
  </si>
  <si>
    <t>Porcentaje alcanzado en el diseño de los procesos institucionales</t>
  </si>
  <si>
    <t>100% de los procesos institucionales implementados</t>
  </si>
  <si>
    <t>Porcentaje de implementación de los procesos institucioanles</t>
  </si>
  <si>
    <t xml:space="preserve">100% de procesos de soporte administrativo/financiero automatizados </t>
  </si>
  <si>
    <t>Porcentaje de procesos automatizados</t>
  </si>
  <si>
    <t>Porcentaje de procesos automatizados/Porcentaje de procesos que requieren mejoras</t>
  </si>
  <si>
    <t>2.2.3. Reorganización de la estructura Orgánica y Ocupacional, basada en las necesidades del Modelo de Intervención, resultado de estudio de cargas de trabajo, perfiles de cargos y diseño de procesos.</t>
  </si>
  <si>
    <t xml:space="preserve">
100% de la reoganización ejecutada.</t>
  </si>
  <si>
    <t>Porcentaje de reorganización alcanzado/ porcentaje de reorganización programado</t>
  </si>
  <si>
    <t>2.2.4 Ejecución de un plan de ética para el fortalecimiento de la cultura organizacional que contribuya a la mejora de la gestión institucional de manera integral</t>
  </si>
  <si>
    <t>100% del Plan ética ejecutado</t>
  </si>
  <si>
    <t xml:space="preserve">Los trámites para el administrado y para el cliente interno deben ser ágiles, oportunos y costo-efectivos, apoyados en un sistema de información robusto, cumpliendo los principios de gobierno abierto para la mejora regulatoria, simplificación de trámites y digitalización de procesos institucionales, apoyado en la simplificación e integración de normativa y la innovación de la gestión institucional. </t>
  </si>
  <si>
    <t xml:space="preserve">La capacitación y formación para el desarrollo de competencias, habilidades e instrumentos deben ser una acción permanente en respuesta a los requerimientos para la implementación de los ejes estratégicos institucionales. </t>
  </si>
  <si>
    <t>El IMAS ajustará su modelo de gestión administrativa y de recursos en función de los principios del modelo de intervención de la Estrategia Nacional Puente al Desarrollo (ENPD).</t>
  </si>
  <si>
    <t xml:space="preserve">100% de implementación de un plan de capacitación para el desarrollo de competencias  </t>
  </si>
  <si>
    <t>2.1.4. Implementación de los procesos institucionales diseñados</t>
  </si>
  <si>
    <t>4.1.1.Elaboración de Plan Plurianual para optimizar la operación actual de la gestión comercial. (planes individuales)</t>
  </si>
  <si>
    <t>-</t>
  </si>
  <si>
    <t>4.2.1.  Alineamiento de la normativa aplicable a las Tiendas del IMAS en función del modelo   de gestión que se determine.</t>
  </si>
  <si>
    <t>4.2.3. Gestión de  mejoras a la normativa, externa e interna, que permita aumentar las capacidades para la recepción y asignación de las donaciones.</t>
  </si>
  <si>
    <t>4.1. Desarrollar un modelo  de gestión de la actividad comercial del IMAS que integre sus características de dinamicidad y ajustado a las demandas de un mercado altamente competitivo para el incremento continuo de ingresos para el financiamiento de programas sociales.</t>
  </si>
  <si>
    <t>4.2. Fortalecer la sostenibilidad de la inversión social del IMAS a partir de la revisión de la normativa sobre las fuentes de financiamiento institucional para presentar las propuestas de reforma que sean necesarias.</t>
  </si>
  <si>
    <t xml:space="preserve">La gestión de los recursos  financieros se debe basar en la sostenibilidad del quehacer institucional, gestionando eficientemente las fuentes de recursos actuales y explorando el desarrollo de nuevas fuentes de recursos. </t>
  </si>
  <si>
    <t>La modernización de la gestión de la administración tributaria y las empresas comerciales fortalece la sostenibilidad financiera de la oferta programática desarrollada por el IMAS.</t>
  </si>
  <si>
    <t>Porcentaje de ajuste del modelo</t>
  </si>
  <si>
    <t>Cantidad de ajuste realizados/Cantidad de ajustes propuestos * 100</t>
  </si>
  <si>
    <t>Porcentaje de ajuste a las herramientas tecnológicas</t>
  </si>
  <si>
    <t>TI</t>
  </si>
  <si>
    <t>La intervención institucional a las personas y comunidades se inscribe en la articulación interinstitucional que favorezca la atención integral y el acceso oportuno a los beneficios.</t>
  </si>
  <si>
    <t>Cantidad de Mecanismos de Articulación por cada componente</t>
  </si>
  <si>
    <t>MDHIS -PE</t>
  </si>
  <si>
    <t>Cantidad de protocolos validados</t>
  </si>
  <si>
    <t>AAII</t>
  </si>
  <si>
    <t>Cantidad de componentes con participación del IMAS en los equipos técnicos</t>
  </si>
  <si>
    <t>Las personas y familias en situación de pobreza se identifican desde la búsqueda activa y deben asumir responsabilidad en la construcción de su proyecto de vida.</t>
  </si>
  <si>
    <t>Porcentaje de ajustes al ámbito territorial realizado</t>
  </si>
  <si>
    <t>Cantidad de ajustes realizados/cantidad de ajustes requeridos*100</t>
  </si>
  <si>
    <t>45</t>
  </si>
  <si>
    <t>Cantidad de territorios caracterizados</t>
  </si>
  <si>
    <t>20</t>
  </si>
  <si>
    <t>40</t>
  </si>
  <si>
    <t>Cantidad de las Redes Seleccionadas</t>
  </si>
  <si>
    <t>Porcentajes de procesos de consulta convocadas</t>
  </si>
  <si>
    <t>Cantidad de procesos de consulta convocadas/ cantidad de procesos de consultas programados * 100</t>
  </si>
  <si>
    <t>Porcentaje de Empresas con Responsabilidad Social Empresarial Integradas a la oferta institucional</t>
  </si>
  <si>
    <t xml:space="preserve">Cantidad de Empresas con Responsabilidad Social Empresarial Integradas a la oferta institucional/Cantidad de empresas con Responsabilidad Social Empresarial identificadas * 100 </t>
  </si>
  <si>
    <t>Cantidad de procesos simplificados</t>
  </si>
  <si>
    <t xml:space="preserve">Cantidad de Sistema de expedientes de familias en ejecución
</t>
  </si>
  <si>
    <t>Cantidad de sistema de expediente digital de familias en ejecución</t>
  </si>
  <si>
    <t>Cantidad de procesos identificados</t>
  </si>
  <si>
    <t>Porcentaje del proceso simplificado</t>
  </si>
  <si>
    <t>Cantidad de ajuste realizados sobre la simplificación/Cantidad de ajustes propuestos para la simplificación * 100</t>
  </si>
  <si>
    <t>Porcentaje de ajustes a las herramientas tecnológicas de acuerdo a la simplificación</t>
  </si>
  <si>
    <t>Cantidad de ajustes a las herramientas/Cantidad de  requerimientos solicitados para el ajuste a las herramientas *100</t>
  </si>
  <si>
    <t>Los proyectos socio productivos apoyados por el IMAS deben fortalecer el tejido socio productivo y las capacidades territoriales para integrarse a las cadenas de valor de los territorios.</t>
  </si>
  <si>
    <t>Las iniciativas de desarrollo socioeconómico se deben impulsar a través de organizaciones de la economía social en el territorio, complementadas con opciones de infraestructura social que potencien oportunidades a las familias y las personas en las zonas de concentración de pobreza.</t>
  </si>
  <si>
    <t>Cantidad de estrategia replanteado.</t>
  </si>
  <si>
    <t>Cantidad estrategia replanteado</t>
  </si>
  <si>
    <t xml:space="preserve">Cantidad de metodología aprobada
</t>
  </si>
  <si>
    <t xml:space="preserve">Sistema de expediente  implementado
</t>
  </si>
  <si>
    <t>Continúan las diferentes formas de atención del IMAS, que limitan alcanzar la meta de los 66.832 hogares (familias).</t>
  </si>
  <si>
    <t>DH</t>
  </si>
  <si>
    <t>Objetivo estrategico</t>
  </si>
  <si>
    <t>Nombre</t>
  </si>
  <si>
    <t>Indicadores de actividad</t>
  </si>
  <si>
    <t>1.3 Intervenir la pobreza desde un enfoque de atención integral y territorialidad con la participación de las familias y las personas, mediante procesos de desarrollo de capacidades y potenciación de oportunidades en condiciones de igualdad y equidad, sumando a esto la articulación de esfuerzos público-privados que permita al IMAS incrementar las opciones para la superación de la pobreza.</t>
  </si>
  <si>
    <r>
      <t>Un</t>
    </r>
    <r>
      <rPr>
        <sz val="11"/>
        <color indexed="40"/>
        <rFont val="Helvetica"/>
      </rPr>
      <t xml:space="preserve"> </t>
    </r>
    <r>
      <rPr>
        <sz val="11"/>
        <rFont val="Helvetica"/>
      </rPr>
      <t xml:space="preserve">diagnostico </t>
    </r>
    <r>
      <rPr>
        <sz val="11"/>
        <color indexed="8"/>
        <rFont val="Helvetica"/>
      </rPr>
      <t>de situación sobre investigación y gestión de conocimiento elaborado</t>
    </r>
  </si>
  <si>
    <r>
      <t>3.4.4  Implementación un plan de acción para ajustar</t>
    </r>
    <r>
      <rPr>
        <sz val="11"/>
        <color indexed="10"/>
        <rFont val="Helvetica"/>
      </rPr>
      <t xml:space="preserve"> </t>
    </r>
    <r>
      <rPr>
        <sz val="11"/>
        <color indexed="8"/>
        <rFont val="Helvetica"/>
      </rPr>
      <t xml:space="preserve">la Oferta Programática conforme a los resultados de la Evaluación </t>
    </r>
  </si>
  <si>
    <t xml:space="preserve">3.2 Desarrollar una estrategia que promueva la innovación social como eje transversal de la cultura institucional para el desarrollo de soluciones novedosas construidas desde las particularidades del territorio en que se ubican los diferentes grupos de población con los que se intervenga. </t>
  </si>
  <si>
    <t xml:space="preserve">3.4 Redefinir la oferta programática institucional a partir de su evaluación y de los instrumentos de orientación estratégica y operativa institucional, con un efecto hacia la construcción de valor público. 
 </t>
  </si>
  <si>
    <t xml:space="preserve">3.5 Propiciar la participación de la Población Objetivo en los procesos de formulación, gestión y evaluación de las políticas, programas y proyectos institucionales con el fin de incorporar la identificación de necesidades y garantizar la generación de valor público. </t>
  </si>
  <si>
    <t xml:space="preserve">3.6 Diseñar un modelo de gestion de proyectos orientado a reducir riesgos y mejorar los resultados de desempñeo institucional, por medio del desarrollo de proyectos estandarizados y fundamentamentado en la madurez institucional sobre cultura de proyectos.            </t>
  </si>
  <si>
    <t>PI /SGGR</t>
  </si>
  <si>
    <t>PI / SGDS</t>
  </si>
  <si>
    <t>PI / DH</t>
  </si>
  <si>
    <t>Normativa e instrumentos creada en un 100%</t>
  </si>
  <si>
    <t>Pocentaje de avance en la creación de la normativa e instrumentos</t>
  </si>
  <si>
    <t>Porcentaje de normativa e instrumentos creada/ Porcentaje programado</t>
  </si>
  <si>
    <t>PI / AJ</t>
  </si>
  <si>
    <t>3.6.4  Desarrollo  de un proceso institucional que coordine y asesore en la administración de proyectos</t>
  </si>
  <si>
    <t>Porcentaje de avance alcanzado/ porcentaje de avance programado</t>
  </si>
  <si>
    <r>
      <rPr>
        <sz val="11"/>
        <rFont val="Helvetica"/>
      </rPr>
      <t>3.3</t>
    </r>
    <r>
      <rPr>
        <sz val="11"/>
        <color indexed="10"/>
        <rFont val="Helvetica"/>
      </rPr>
      <t xml:space="preserve"> </t>
    </r>
    <r>
      <rPr>
        <sz val="11"/>
        <rFont val="Helvetica"/>
      </rPr>
      <t xml:space="preserve">Coordinar mecanismos de cooperación nacional e internacional pública o privada, con el fin de canalizar apoyo y recursos que sean destinados a atender las necesidades de la población objetivo de la institución o de los grupos sociales u organizaciones. </t>
    </r>
    <r>
      <rPr>
        <sz val="11"/>
        <color indexed="10"/>
        <rFont val="Helvetica"/>
      </rPr>
      <t xml:space="preserve">
 </t>
    </r>
  </si>
  <si>
    <t xml:space="preserve">3.1  Desarrollar un modelo estratégico que instaure la investigación y la gestión de conocimiento en el sistema de gestión institucional, como insumo básico del proceso de planificación, desde un enfoque participativo de los diferentes actores de la sociedad y que incorpore la consulta ciudadana y la rendición de cuentas como componentes fundamentales, en el marco de la gestión para resultados de desarrollo, 
 </t>
  </si>
  <si>
    <t xml:space="preserve"> La distribución de recursos institucionales parte de las características de cada uno de los territorios atendidos con la participación conjunta de las Áreas Regionales de Desarrollo Social y los órganos de apoyo administrativo, como respuesta a un modelo de gestión matricial. </t>
  </si>
  <si>
    <t xml:space="preserve">2.1 Generar lineamientos de ejecución y seguimiento de programas sociales que permitan a las personas encargadas de la ejecución del gasto administrativo-operativo al 2022, incorporar totalmente en la práctica las particularidades propias de cada territorio con la finalidad de garantizar la priorización de la inversión social. </t>
  </si>
  <si>
    <t>SGSA/ SGDS</t>
  </si>
  <si>
    <t xml:space="preserve">1.No se Identifiquen las necesidades con objetividad según caracteristicas de cada una de las regiones/                             2.Se de que algunos cambios solicitados para descentralizar podrían no ser ejecutados por la rigidez de la normativa y su imposibilidad de ser modificada/                                          3.No obtener los recursos para la contratación para la revisión y diseño de los procesos/                               4.Que no se priorice la ejecución de las actividades del Plan Estratégico en razón de la superposición de la actividad ordinaria de la Institución                                   </t>
  </si>
  <si>
    <t>Porcentaje de normativa identificada y ajustada/ Porcentaje de normativa existente</t>
  </si>
  <si>
    <t>SGSA/ SGDS/ AJ</t>
  </si>
  <si>
    <t>2.1.3 Diseño  de los procesos institucionales de soporte administrativo/financiero acorde a las necesidades del modelo de Intervención con un enfoque de desconcentración y/o descentralización</t>
  </si>
  <si>
    <t xml:space="preserve">100% de los  procesos diseñados </t>
  </si>
  <si>
    <t>Porcentaje de diseño alcanzado/porcentaje de diseño programado</t>
  </si>
  <si>
    <t>GG/ SGSA</t>
  </si>
  <si>
    <t>Porcentaje de implementación alcanzado/ Porcentaje Programado</t>
  </si>
  <si>
    <t xml:space="preserve">2.1.5 Automatización del 100% de la procesos  de soporte administrativo/financiero que requieren mejoras para la implementación del Modelo de Intervención </t>
  </si>
  <si>
    <t>2.2 Desarrollar un proceso de reestructuración institucional orientado por el modelo de intervención, la modernización institucional en función de la ciudadanía (la simplificación de trámites, la simplificación de la normativa y la digitalización de los procesos institucionales) y un plan de desarrollo de competencias que garantice el logro de los objetivos estratégicos del IMAS).</t>
  </si>
  <si>
    <t>2.2.1 Desarrollo de un estudio de competencias del personal acorde a los requerimientos del modelo de intervención, los procesos diseñados y perfiles de cargos.</t>
  </si>
  <si>
    <t>100% de Estudio de competencias desarrollado</t>
  </si>
  <si>
    <t xml:space="preserve">Porcentaje de desarrollo del estudio de competencias </t>
  </si>
  <si>
    <t xml:space="preserve">Porcentaje de desarrollo del estudio de competencias / Pocentaje  programado del estudio competencias </t>
  </si>
  <si>
    <t xml:space="preserve">DH/SGDS/SGSA/SGGR </t>
  </si>
  <si>
    <t xml:space="preserve">1.No se definan los requerimientos del modelo de intervencion para la reorganización y la implementacion de una reestructuració que responda al modelo de intervención  </t>
  </si>
  <si>
    <t>2.2.2. Desarrollo de un estudio de cargas de trabajo a nivel institucional que brinde insumos en función al modelo de intervención institucional.</t>
  </si>
  <si>
    <t xml:space="preserve">100% de desarrollo de un estudio de cargas de trabajo </t>
  </si>
  <si>
    <t>Porcentaje Estudio de Cargas de Trabajo desarrollado</t>
  </si>
  <si>
    <t xml:space="preserve">Pocentaje de estudio de cargas desarrollado/ porcentaje programado </t>
  </si>
  <si>
    <t>Porcentaje de reorganización de la estructura alcanzado</t>
  </si>
  <si>
    <t>Pl /DH</t>
  </si>
  <si>
    <t xml:space="preserve">Porcentaje de ejecución del plan de ética </t>
  </si>
  <si>
    <t>Porcentaje de ejecución alcanzado/ Porcentaje de ejecución programado</t>
  </si>
  <si>
    <t>GG</t>
  </si>
  <si>
    <t xml:space="preserve">2.3 Generar un Plan de Capacitación, Formación y Desarrollo del Capital Humano que permita la mejora continua del talento humano y las condiciones administrativas necesarias que contribuyan a la implementación de los principios del Modelo de Intervención Institucional.  
                                           </t>
  </si>
  <si>
    <t xml:space="preserve">Porcentaje de implementación del Plan de Capacitación </t>
  </si>
  <si>
    <t>Porcentaje de implementación del Plan de capacitación/ Porcentaje de implementación programado</t>
  </si>
  <si>
    <t xml:space="preserve">1.Diseño del plan no se ajuste a los requerimiento particular de las equipos de trabajo/                                           2.Que no se dé retroalimentación y proceso de desborde  los conocimientos adquiridos por los participantes en los procesos de capacitación                                   </t>
  </si>
  <si>
    <r>
      <t>Porcentaje de normativa iden</t>
    </r>
    <r>
      <rPr>
        <sz val="12"/>
        <color indexed="8"/>
        <rFont val="Hel"/>
      </rPr>
      <t>t</t>
    </r>
    <r>
      <rPr>
        <sz val="11"/>
        <color indexed="8"/>
        <rFont val="Hel"/>
      </rPr>
      <t>ificada y ajustada</t>
    </r>
  </si>
  <si>
    <r>
      <t>2.3.1. Implementación de un plan de capacitación trianual para fomentar el desarrollo de competencias innovadoras de las p</t>
    </r>
    <r>
      <rPr>
        <sz val="11"/>
        <rFont val="Hel"/>
      </rPr>
      <t>ersonas trabajadoras y funcionarias</t>
    </r>
  </si>
  <si>
    <t>CS</t>
  </si>
  <si>
    <t>1.1.9 Replanteamiento de la Directriz de Priorización de Atención a Familias según los ajustes al Modelo Intervención y los resultados esperados.</t>
  </si>
  <si>
    <t>1.2.1 Establecimiento de mecanismos de articulación que permita mejorar la atención Integral vinculada a la Estrategia Puente al Desarrollo (2018-2022) y sus componentes</t>
  </si>
  <si>
    <t xml:space="preserve">Porcentaje de respuesta de las instituciones a las referencias del IMAS en el marco de los componentes
</t>
  </si>
  <si>
    <t>Cantidad de respuesta de las instituciones a las referencias del IMAS en el marco de los componentes/Cantidad de referencias enviadas * 100</t>
  </si>
  <si>
    <t>1.3.1  Fortalecimiento del modelo de intervención Institucional sobre los conceptos del ámbito territorial desde la operabilidad de la participación de los diferentes actores sociales.</t>
  </si>
  <si>
    <t>1.3.4 Contribución en la convocatoria igualitaria y equitativa para la realización de  procesos de consulta sobre la oferta programática a cargo del Eje de Gestión de Conocimiento</t>
  </si>
  <si>
    <t>1.3.5 Integración de la oferta de programas y proyectos en materia de responsabilidad social empresarial generados por entes privados a las opciones de oferta vinculada a la atención integral.</t>
  </si>
  <si>
    <t>1.5.1 Simplificación de los procesos de ejecución de avancemos y crecemos.</t>
  </si>
  <si>
    <t>1.6.1 Identificación del proceso para la ejecución el beneficio de cuidado y desarrollo infantil.</t>
  </si>
  <si>
    <t>1.6.2 Rediseño del proceso para la simplificación el beneficio de cuidado y desarrollo infantil.</t>
  </si>
  <si>
    <t xml:space="preserve">1.6.5 Establecimiento del mecanismo para la verificación del uso correcto del beneficio según el objetivo de este.  </t>
  </si>
  <si>
    <t xml:space="preserve">Cantidad de mecanismo establecido para el uso correcto de los recursos </t>
  </si>
  <si>
    <t>1.7.1  Simplificación de los procesos de  atención personas adultas mayores a partir de la experiencia de la simplificación de otros beneficios</t>
  </si>
  <si>
    <t>1.8.2 Establecimiento de una metodología para la formulación de proyectos productivos en coordinación con el eje de Gestión de Conocimiento</t>
  </si>
  <si>
    <t>1.9.1 Replanteamiento de la estrategia de postulación, selección, formulación y financiamiento de proyectos de infraestructura social para  su financiamiento basados en las necesidades de cada región y el empoderamiento de las organizaciones que ejecutan los proyectos.</t>
  </si>
  <si>
    <t>1.9.2 Establecimiento de una metodología para la formulación de proyectos productivos basado en una cultura de proyectos en coordinación con el eje de Gestión de Conocimiento</t>
  </si>
  <si>
    <t xml:space="preserve">1.1  Consolidar la atención integral como estrategia de intervención de la población en condición de pobreza y pobreza extrema, mediante la cobertura al 2022, de al menos una meta de 66.832 hogares , con el nuevo modelo de intervención institucional y  la estrategia Puente al Desarrollo, en el marco  de la meta sectorial del PNDIP 2019-2022. </t>
  </si>
  <si>
    <t>1.2  Desarrollar de manera interinstitucional los componentes complementarios de la atención integral de las Estrategias Nacionales: Puente al Bienestar, Puente a la Comunidad, Puente al Trabajo, Puente Agro y Puente a la Prevención, mediante la definición de una población objetivo común como elemento integrador de Puente al Desarrollo</t>
  </si>
  <si>
    <t>1.4 Satisfacer anualmente necesidades básicas de al menos 50.000 hogares en situación de pobreza mediante acciones de protección social con el acceso a los beneficios institucionales, particularmente: Atención a familias y Asignación Familiar (Inciso H) con énfasis en jefatura femenina, en condición de violencia doméstica, personas con discapacidad y pueblos indígenas, según compromiso del IMAS ante el PNDIP 2019-2022</t>
  </si>
  <si>
    <t>1.5 Coadyuvar anualmente a la permanencia en el sistema educativo formal de 200.000 personas estudiantes de primaria en situación de pobreza, mediante el programa Crecemos, así como de al menos 184.000 personas estudiantes de secundaria en situación de pobreza, mediante el programa TMC Avancemos, según compromiso del IMAS ante el PNDIP 2019-2022.</t>
  </si>
  <si>
    <t>1.6 Contribuir en la protección y cuidado de niños y niñas en situación de pobreza, mediante el otorgamiento de beneficios hasta alcanzar, de forma incremental, 34244 niños y niñas al 2022, según compromiso del IMAS ante el PNDIP 2019-2022.</t>
  </si>
  <si>
    <t>1.7 Contribuir a la satisfacción de necesidades fundamentales de las personas adultas mayores en situación de pobreza, mediante la atención anualmente, de al menos 10500 personas adultas mayores, según compromiso del IMAS ante el PNDIP 2019-2022.</t>
  </si>
  <si>
    <t>1.8  Fortalecer las organizaciones de la Economía Social Solidaria, con capacitación técnica y financiamiento de proyectos socio productivos para mejorar su productividad, a partir de lineamientos de priorización por áreas temáticas como resultado de una metodología flexible y la evidencia estadística para que respondan a las necesidades de cada región e incorporen la coordinación interinstitucional en su desarrollo</t>
  </si>
  <si>
    <t>1.9 Mejorar la infraestructura social para el desarrollo de oportunidades para las familias y personas con enfoque inclusivo e intercultural por medio del financiamiento de proyectos de infraestructura comunal priorizados por áreas temáticas como resultado de una metodología flexible para que respondan a las necesidades de cada región.</t>
  </si>
  <si>
    <t>1.4.1 Simplificación de los procesos de ejecución de atención para las necesidades básicas (Atención a familias y Asignación Familiar (Inciso H) con énfasis en jefatura femenina, en condición de violencia doméstica, personas con discapacidad y pueblos indígenas, según compromiso del IMAS ante el PNDIP 2019-2022) basado en el modelo desarrollado en el beneficio de Avancemos.</t>
  </si>
  <si>
    <r>
      <t xml:space="preserve">1.5.3  </t>
    </r>
    <r>
      <rPr>
        <sz val="11"/>
        <rFont val="Helvetica"/>
      </rPr>
      <t>Implementación</t>
    </r>
    <r>
      <rPr>
        <sz val="11"/>
        <rFont val="Helvetica"/>
        <family val="2"/>
      </rPr>
      <t xml:space="preserve"> del sistema de expediente digital de familias de acuerdo a las competencia de la SGDS, como factor que contribuye a la trazabilidad de la gestión y registro de resultados.</t>
    </r>
    <r>
      <rPr>
        <u/>
        <sz val="11"/>
        <rFont val="Helvetica"/>
        <family val="2"/>
      </rPr>
      <t xml:space="preserve">
</t>
    </r>
  </si>
  <si>
    <t>(AEC)</t>
  </si>
  <si>
    <t>1- Retrasos en los  procesos de contratación de estudios técnicos requeridos para el desarrollo de nuevo modelo de la gestión comercial</t>
  </si>
  <si>
    <t>2- Cambios necesarios de la gestión comercial que surjan de los estudios a realizar  para la gestión comercial no se puedan implementar por falta de apoyo político o limitantes</t>
  </si>
  <si>
    <t>4.1.3. Alineación de la oferta de productos a los requerimientos de la demanda de mercado altamente competitivos en que se desarrolla la actividad comercial.</t>
  </si>
  <si>
    <t>3- Se ejerza presión por parte de otros actores  externos vinculados al IMAS  para condicionar la propuesta del nuevo modelo a implementar</t>
  </si>
  <si>
    <t>1- Fallas en el control interno de los proceso claves de gestión de recursos y Empresas comerciales, por normativa desactualizada o inexistente</t>
  </si>
  <si>
    <t>(AT)</t>
  </si>
  <si>
    <t>(DON)</t>
  </si>
  <si>
    <t>(ACR)</t>
  </si>
  <si>
    <t>4.2.5. Planteamiento de la propuesta de decreto ejecutivo que reglamenta los criterios de "condiciones de espacio y ubicación preferentes, para las instalaciones de las tiendas libres de derechos", según ley No. 8563, en puertos, aeropuertos internacionales y puestos fronterizos.</t>
  </si>
  <si>
    <t xml:space="preserve">4.2.6. Revisión  Elaboración de  normativa para un modelo de compras de mercancías para la venta, bienes y servicios para Tiendas del IMAS. </t>
  </si>
  <si>
    <t>(AEC) (SGGR)</t>
  </si>
  <si>
    <t xml:space="preserve">4.3. Impulsar reformas jurídicas y administrativas para la modernización de la gestión comercial de las tiendas libres y de la recaudación tributaria.
 </t>
  </si>
  <si>
    <t>4.3.2. Desarrollo de un estudio de reorganización administrativa y optimización de la estructura funcional para  la modernización de la gestión de Tiendas Libres,  Captación de Recursos, Administración Tributaria y Donaciones.</t>
  </si>
  <si>
    <t>(AEC) (SGGR) (ACR) (DON) ( DH)</t>
  </si>
  <si>
    <t>(DON) AT)</t>
  </si>
  <si>
    <t>(ACR) (PI)</t>
  </si>
  <si>
    <t xml:space="preserve">4.2.4. Creación  de normativa que permita promover e incentivar alianzas publico-privadas, convenios de cooperación e iniciativas de responsabilidad social sostenible. </t>
  </si>
  <si>
    <r>
      <rPr>
        <sz val="11"/>
        <color indexed="8"/>
        <rFont val="Helvetica"/>
      </rPr>
      <t>4.1.4</t>
    </r>
    <r>
      <rPr>
        <sz val="11"/>
        <color indexed="10"/>
        <rFont val="Helvetica"/>
      </rPr>
      <t xml:space="preserve">. </t>
    </r>
    <r>
      <rPr>
        <sz val="11"/>
        <rFont val="Helvetica"/>
      </rPr>
      <t>Identificación de nuevas oportunidades de negocios e implementación de aquellas  que resulten viables,  según cronograma propuesto, tendiente al incremento continuo de los ingresos para inversión social.</t>
    </r>
  </si>
  <si>
    <r>
      <rPr>
        <sz val="11"/>
        <rFont val="Helvetica"/>
      </rPr>
      <t>4.1.5</t>
    </r>
    <r>
      <rPr>
        <sz val="11"/>
        <color indexed="10"/>
        <rFont val="Helvetica"/>
      </rPr>
      <t xml:space="preserve"> </t>
    </r>
    <r>
      <rPr>
        <sz val="11"/>
        <rFont val="Helvetica"/>
      </rPr>
      <t>Diseño y ejecución de estrategia para la sostenibilidad de la tienda de Golfito</t>
    </r>
  </si>
  <si>
    <r>
      <rPr>
        <sz val="11"/>
        <color indexed="8"/>
        <rFont val="Helvetica"/>
      </rPr>
      <t>4.1.6.</t>
    </r>
    <r>
      <rPr>
        <sz val="11"/>
        <color indexed="10"/>
        <rFont val="Helvetica"/>
      </rPr>
      <t xml:space="preserve"> </t>
    </r>
    <r>
      <rPr>
        <sz val="11"/>
        <color indexed="8"/>
        <rFont val="Helvetica"/>
      </rPr>
      <t>Elaboración e implementación de estrategia para  el posicionamiento del carácter social de las Tiendas del IMAS en cuanto al destino de sus beneficios</t>
    </r>
    <r>
      <rPr>
        <sz val="11"/>
        <color indexed="10"/>
        <rFont val="Helvetica"/>
      </rPr>
      <t xml:space="preserve">. </t>
    </r>
  </si>
  <si>
    <r>
      <rPr>
        <sz val="11"/>
        <color indexed="8"/>
        <rFont val="Helvetica"/>
      </rPr>
      <t xml:space="preserve">4.2.2. </t>
    </r>
    <r>
      <rPr>
        <sz val="11"/>
        <color indexed="10"/>
        <rFont val="Helvetica"/>
      </rPr>
      <t xml:space="preserve"> </t>
    </r>
    <r>
      <rPr>
        <sz val="11"/>
        <color indexed="8"/>
        <rFont val="Helvetica"/>
      </rPr>
      <t>Planteamiento de mejoras a las normativas que regulan las gestiones cobratorias de aportes patronales y del Impuesto a Moteles y Lugares Afines.</t>
    </r>
  </si>
  <si>
    <r>
      <rPr>
        <sz val="11"/>
        <rFont val="Helvetica"/>
      </rPr>
      <t>4.3.1. Implementación de proyectos de automatización  tecnológica  para  la modernización de la gestión de Tiendas Libres,  Captación de Recursos, Administración Tributaria y Donaciones.</t>
    </r>
    <r>
      <rPr>
        <sz val="11"/>
        <color indexed="10"/>
        <rFont val="Helvetica"/>
      </rPr>
      <t xml:space="preserve"> </t>
    </r>
  </si>
  <si>
    <r>
      <rPr>
        <sz val="11"/>
        <rFont val="Helvetica"/>
      </rPr>
      <t>4.3.3. Desarrollar estrategias que permitan incrementar   la generación de recursos por medio de la gestión:  tributaria, donaciones y  captación de recursos.</t>
    </r>
    <r>
      <rPr>
        <sz val="11"/>
        <color indexed="10"/>
        <rFont val="Helvetica"/>
      </rPr>
      <t xml:space="preserve"> </t>
    </r>
  </si>
  <si>
    <r>
      <rPr>
        <sz val="11"/>
        <rFont val="Helvetica"/>
      </rPr>
      <t>4.3.4. Desarrollo  de modelo para alianzas público-privadas y de responsabilidad social que permitan modernizar la gestión de  captación de recursos.</t>
    </r>
    <r>
      <rPr>
        <sz val="11"/>
        <color indexed="10"/>
        <rFont val="Helvetica"/>
      </rPr>
      <t xml:space="preserve"> </t>
    </r>
  </si>
  <si>
    <t>100 % de ejecución de  actividades programadas para el año.</t>
  </si>
  <si>
    <t xml:space="preserve"> 100% del modelo de gestión implementado</t>
  </si>
  <si>
    <t xml:space="preserve"> 90% de productos alineados a los requerimientos de la demanda.</t>
  </si>
  <si>
    <t xml:space="preserve">% de ejecución Plan plurianual
</t>
  </si>
  <si>
    <t>(Actividades ejecutadas/ Actividades programadas)* 100</t>
  </si>
  <si>
    <t>% de implementación del modelo de gestión</t>
  </si>
  <si>
    <t xml:space="preserve"> (Modelo implementado/ Modelo determinado)*100</t>
  </si>
  <si>
    <t>% de alineamiento a la demanda</t>
  </si>
  <si>
    <t xml:space="preserve"> ( Productos alineados /Productos en stock )* 100</t>
  </si>
  <si>
    <t>% de implementación de las oportunidades de negocio identificadas como viables.</t>
  </si>
  <si>
    <t>(Oportunidades implementadas/ Oportunidades identificadas)* 100</t>
  </si>
  <si>
    <t>100% de las oportunidades viables  implementadas según cronograma.</t>
  </si>
  <si>
    <t>(Estrategia ejecutada/ Estrategias identificadas)*100</t>
  </si>
  <si>
    <t>Estrategia ejecutada</t>
  </si>
  <si>
    <t>100% de la estrategia implementada</t>
  </si>
  <si>
    <t>1 Estrategia ejecutada</t>
  </si>
  <si>
    <t>(Estrategia implementada/Estrategia elaborada)*100</t>
  </si>
  <si>
    <t>% de implementación de estrategia</t>
  </si>
  <si>
    <t>100% de la normativa alineada al modelo de gestión</t>
  </si>
  <si>
    <t>Alineamiento de la normativa</t>
  </si>
  <si>
    <t>( Normativa alineada/  Normativa propuesta) *100</t>
  </si>
  <si>
    <t xml:space="preserve">100% de la normativa para patronos y moteles mejorada </t>
  </si>
  <si>
    <t>100% de la normativa de donaciones mejorada</t>
  </si>
  <si>
    <t xml:space="preserve">70% de la normativa necesaria creada para incentivar alianzas publico-privadas, convenios de cooperación e iniciativas de responsabilidad social sostenible. </t>
  </si>
  <si>
    <t xml:space="preserve">Decreto ejecutivo propuesto. </t>
  </si>
  <si>
    <t>Mejoramiento de la normativa</t>
  </si>
  <si>
    <t>(Normativa mejorada/Normativa propuesta)*100</t>
  </si>
  <si>
    <t>Mejoramiento de la normativa donaciones</t>
  </si>
  <si>
    <t>(Normativa creada/ Normativa propuesta)*100</t>
  </si>
  <si>
    <t xml:space="preserve">
Creación de la normativa aplicable</t>
  </si>
  <si>
    <t>Planteamiento de decreto ejecutivo</t>
  </si>
  <si>
    <t>Decreto ejecutivo Plantado</t>
  </si>
  <si>
    <t>100% de la normativa elaborada</t>
  </si>
  <si>
    <t>Normativa de Compras de mercancías y bienes y servicios</t>
  </si>
  <si>
    <t>(Normativa elaborada/Normativa propuesta) *100</t>
  </si>
  <si>
    <t>(proyectos implementados / Proyectos propuestos)*100</t>
  </si>
  <si>
    <t>Proyectos implementados</t>
  </si>
  <si>
    <r>
      <rPr>
        <sz val="11"/>
        <rFont val="Helvetica"/>
      </rPr>
      <t>100% de proyectos implementados</t>
    </r>
    <r>
      <rPr>
        <sz val="11"/>
        <color indexed="10"/>
        <rFont val="Helvetica"/>
      </rPr>
      <t xml:space="preserve"> </t>
    </r>
  </si>
  <si>
    <t xml:space="preserve"> Estudio realizado/ Estudio programado</t>
  </si>
  <si>
    <t xml:space="preserve"> (Estrategias desarrolladas/Total estrategias anuales) *100</t>
  </si>
  <si>
    <t>Estrategias desarrolladas</t>
  </si>
  <si>
    <t>100% de estrategias anuales desarrolladas</t>
  </si>
  <si>
    <t>1 modelo para alianzas público privadas y de responsabilidad social.</t>
  </si>
  <si>
    <t>Modelo para alianzas público - privadas y para responsabilidad social</t>
  </si>
  <si>
    <t>(% de avance en la elaboración y ejecución del modelo para Alianzas público. privadas y de responsabilidad social.)</t>
  </si>
  <si>
    <t>1- Asignación insuficiente de recursos para el desarrollo de las propuestas que surjan de automatización de procesos en la gestión comercial y recaudación tributaria     2- Proyectos de TI para la automatización con retrasos o fallas en su diseño e implementación          3- Fallas en la gestión cobratoria y comercial por procesos entrabantes                       4- Proyectos de generación de recursos mediante alianzas público- privadas  sin implementarse en tiempo y forma            5- Modernización de la gestión cobratoria y comercial requiera la modificación de estructura y asignación del personal y esta no se logre por limitación de regulación y apoyo institucional.</t>
  </si>
  <si>
    <t>1.3.3 Selección de redes interinstitucionales que operan para la interacción en la propuesta de proyectos y la integración a los procesos de Puente a la Comunidad.</t>
  </si>
  <si>
    <t>1.1.3 Optimización de los sistemas de información social del IMAS (SIPO-SABEN) mediante su integración con el SINIRUBE y otras plataformas institucionales que sea necesario.</t>
  </si>
  <si>
    <t>1.1.5 Fortalecimiento de la interoperabilidad de las plataformas de información social (SINIRUBE-SIPO-SABEN y otras) basado en la homologación de los criterios y métodos de medición de pobreza.</t>
  </si>
  <si>
    <t xml:space="preserve">1.1.7 Replanteamiento de la oferta programática Institucional hacia la construcción de valor público desde un esquema de atención integral, a partir de los resultados de la evaluación realizada desde el Eje de Gestión de Conocimiento. </t>
  </si>
  <si>
    <t xml:space="preserve">1.1.10 Gestión para la integración de los procesos de la gestión administrativa-financiera y de planificación institucional en temas como capacitación, comunicación, disponibilidad de liquidez y la planificación con enfoque de resultados de desarrollo. </t>
  </si>
  <si>
    <t>1.2.2 Revisión sobre la pertinencia y viabilidad de los protocolos suscritos en la Estrategia Nacional Puente al Desarrollo, para su aplicabilidad en la articulación desde Puente al Bienestar.</t>
  </si>
  <si>
    <t>1.3.2 Caracterización de los territorios priorizados para la postulación de proyectos y la integración a los procesos de Puente a la Comunidad (infraestructuras existentes, tipos de organizaciones en las zonas, recursos, necesidades, entre otros)</t>
  </si>
  <si>
    <r>
      <t xml:space="preserve">1.5.4 </t>
    </r>
    <r>
      <rPr>
        <sz val="11"/>
        <rFont val="Helvetica"/>
      </rPr>
      <t>Fortalecimiento</t>
    </r>
    <r>
      <rPr>
        <sz val="11"/>
        <rFont val="Helvetica"/>
        <family val="2"/>
      </rPr>
      <t xml:space="preserve"> la interoperabilidad de las plataformas de información social (IMAS-MEP) para agilizar los procesos de ejecución de Avancemos y Crecemos.</t>
    </r>
  </si>
  <si>
    <t>1.8.1 Replanteamiento de la estrategia de postulación, selección, formulación y financiamiento de proyectos productivos basados en las necesidades de cada región y el empoderamiento de las organizaciones que ejecutan los mismos</t>
  </si>
  <si>
    <t>1.9.3 Implementación del sistema de expediente digital de proyectos de acuerdo a las competencia de la SGDS, como factor que contribuye a la trazabilidad de la gestión y registro de resultados.</t>
  </si>
  <si>
    <t>Estudio de la estructura organizacional</t>
  </si>
  <si>
    <t xml:space="preserve">1 Estudio de la estructura organizacional </t>
  </si>
  <si>
    <t>Eje Estratégico : Modelo de Intervención Estrategia Nacional Puente al Desarrollo</t>
  </si>
  <si>
    <t>1.1.1 Ajuste del Modelo de Intervención Institucional a partir de los resultados del proceso de evaluación sobre la implementación desarrollada en 2019.</t>
  </si>
  <si>
    <t xml:space="preserve">1.1.2 Ajustes pertinentes a las herramientas tecnológicas que coadyuvan a la ejecución del modelo  a partir de los resultados del diagnóstico y la normativa que lo rige.
</t>
  </si>
  <si>
    <t>1.1.4 Operacionalización del concepto de Hogar y Familia con la homologación de criterios técnicos para su aplicación en la intervención institucional.</t>
  </si>
  <si>
    <t xml:space="preserve">1.1.6 Ajustes a la normativa institucional relacionada con la implementación óptima del modelo de intervención en el marco de los procesos vinculados al Programa de Protección y Promoción Social. </t>
  </si>
  <si>
    <t>1.1.8 Ajustes metodológicos a las fases de seguimiento y acompañamiento en el marco del modelo de intervención.</t>
  </si>
  <si>
    <t xml:space="preserve">1.1.11  Seguimiento para el control de los resultados de la aplicación del modelo y su evaluación en coordinación con el eje de Gestión de Conocimiento. </t>
  </si>
  <si>
    <t xml:space="preserve">1.4.2 Ajustes a las Herramientas tecnológicas que coadyuvan a la ejecución de la atención para las necesidades básicas (Atención a familias y Asignación Familiar (Inciso H) con énfasis en jefatura femenina, en condición de violencia doméstica, personas con discapacidad y pueblos indígenas, según compromiso del IMAS ante el PNDIP 2019-2022),  según los resultados del modelo de simplificación
</t>
  </si>
  <si>
    <t xml:space="preserve">1.6.3 Ajustes pertinentes a las herramientas tecnológicas que coadyuvan a la ejecución de cuidado y desarrollo infantil según los resultados del proceso simplificado
</t>
  </si>
  <si>
    <t>1.6.4 Ajustes a la Normativa según la propuesta del rediseño de este beneficio.</t>
  </si>
  <si>
    <t xml:space="preserve">1.7.2 Ajustes pertinentes a las herramientas tecnológicas que coadyuvan a la ejecución de la atención de las personas adultas mayores según los resultados del proceso de simplifación
</t>
  </si>
  <si>
    <t>Matríz  Plan de acción del PEI 2019-2022</t>
  </si>
  <si>
    <t xml:space="preserve">Eje Estratégico : Modelo de Gestión Administrativa </t>
  </si>
  <si>
    <t>Objetivo Estratégico ( nivel efecto)  Fortalecer la función de conducción político- estratégica, asesoría y de apoyo técnico requerido para la institucionalización de la estrategia de intervención de la población en situación de pobreza extrema y pobreza, por medio de la mejora e innovación de la gestión administrativa, financiera y tecnológica que permita elevar los niveles de eficiencia según los requerimientos del modelo de intervención del Institucional.</t>
  </si>
  <si>
    <t>Riesgo</t>
  </si>
  <si>
    <t>Matríz Plan de acción del PEI 2019-2022</t>
  </si>
  <si>
    <t>Eje Estratégico : Modelo de Gestión del Conocimiento</t>
  </si>
  <si>
    <t xml:space="preserve">Objetivo Estratégico ( nivel efecto)  Actualizar el proceso de planificación del IMAS a partir de la incorporación de la generación y gestión de conocimiento que permita la innovación social y el desarrollo de una cultura de gestión de proyectos, con el apoyo de la cooperación nacional e internacional en la creación de soluciones novedosas y procesos participativos que conlleven la evaluación y el replanteamiento de la oferta programática institucional en la creación de valor público. </t>
  </si>
  <si>
    <r>
      <t xml:space="preserve">3.1.1 </t>
    </r>
    <r>
      <rPr>
        <sz val="11"/>
        <rFont val="Helvetica"/>
      </rPr>
      <t xml:space="preserve">Diagnóstico </t>
    </r>
    <r>
      <rPr>
        <sz val="11"/>
        <color indexed="8"/>
        <rFont val="Helvetica"/>
      </rPr>
      <t>de situación sobre investigación y la gestión de conocimiento en el sistema de gestión institucional del IMAS</t>
    </r>
  </si>
  <si>
    <t>Sé de las contrataciones de acuerdo a lo requerido en el modelo de gestión del conocimiento                            Que el modelo de gestión de conocimiento no cuente con el compromiso por parte de la Dirección Superior, para su debida implementación</t>
  </si>
  <si>
    <t>Eje Estratégico : Modelo de Gestión de Recursos</t>
  </si>
  <si>
    <t>Objetivo Estratégico: Contribuir a la disminución de la pobreza por IPM con acciones de protección y promoción social incorporadas a la oferta programática del IMAS, particularmente en los beneficios o intervenciones estratégicas vinculadas al PNDIP 2019-2022, mediante el nuevo modelo de intervención institucional en los ámbitos familiar y territorial,</t>
  </si>
  <si>
    <t>1.5.2 Ajustes pertinentes a las herramientas tecnológicas que coadyuvan a la ejecución de avancemos y crecemos según los resultados del modelo realizado por el Laboratorio de la Innovación.</t>
  </si>
  <si>
    <r>
      <rPr>
        <b/>
        <sz val="12"/>
        <color indexed="8"/>
        <rFont val="Helvetica"/>
      </rPr>
      <t xml:space="preserve">Objetivo estratégico (nivel de efecto): . Contribuir a la sostenibilidad financiera de la inversión social del IMAS a partir de la innovación de la gestión comercial y de la </t>
    </r>
    <r>
      <rPr>
        <b/>
        <sz val="12"/>
        <color indexed="30"/>
        <rFont val="Helvetica"/>
      </rPr>
      <t xml:space="preserve"> </t>
    </r>
    <r>
      <rPr>
        <b/>
        <sz val="12"/>
        <color indexed="8"/>
        <rFont val="Helvetica"/>
      </rPr>
      <t>administración tributaria como resultado de la revisión  y replanteamiento de la normativa necesaria y el desarrollo de competitividad.</t>
    </r>
  </si>
  <si>
    <t>Porcentaje alcanzado/ porcentaje programado</t>
  </si>
  <si>
    <t>5%</t>
  </si>
  <si>
    <t>100% del Plan de Acción Elaborado</t>
  </si>
  <si>
    <t>Porcentaje de Elaboración del Plan de Acción</t>
  </si>
  <si>
    <t>Porcentaje de eleboración del Plan/ Porcentaje programado</t>
  </si>
  <si>
    <t>4.1.2. Determinación Implementación del modelo   de gestión de Tiendas Libres</t>
  </si>
  <si>
    <t>2.3.2 Evaluación de Clima Organizacional en las 10 Areas Regionales de Desarrollo Social</t>
  </si>
  <si>
    <t>10 ARDS con evaluación de clima Organizacional efectuada</t>
  </si>
  <si>
    <t xml:space="preserve">Cantidad de ARDS con evaluación de clima organizacional </t>
  </si>
  <si>
    <t>2.3.3 Elaboración del Plan de Acción para la publicación de concursos internos y externos para adjudicar las plazas vacantes</t>
  </si>
  <si>
    <t>2.3.4 Ejecución de un Plan de Acción para la publicación de concursos internos y externos para adjudicar las plazas  vacantes libres ocupadas de forma interina en propiedad, con el fin de fomentar la carrera administrativa en las personas funcionarias</t>
  </si>
  <si>
    <t>2.3.5  Actualización del código de ética y conducta del IMAS en alineamiento  con los valores y principios éticos establecidos en el marco filosófico institucional.</t>
  </si>
  <si>
    <t>1  Codigo de código de ética y conducta del IMAS actualizado</t>
  </si>
  <si>
    <t xml:space="preserve">Código de ética y conducta actualizado  </t>
  </si>
  <si>
    <t xml:space="preserve">Cantidad de código de ética y conducta actualizados </t>
  </si>
  <si>
    <t>CI</t>
  </si>
  <si>
    <t>2.3.6 Diseñar una estrategia de comunicación y divulgación de los valores institucionales.</t>
  </si>
  <si>
    <t>100% de estrategia de comunicación diseñada</t>
  </si>
  <si>
    <t xml:space="preserve">% avance de diseño entregado/% de avance de diseño establecido </t>
  </si>
  <si>
    <t xml:space="preserve">2.3.7 Diseño  de una política ética e indicadores éticos  que permita evaluar, actualizar y renovar el compromiso de la institución con la ética y el fortalecimiento de la cultura organizacional fomentada en los valores institucionales. </t>
  </si>
  <si>
    <t>100% de política de ética con indicadores diseñada</t>
  </si>
  <si>
    <t>porcenatje de avance en el diseño de la politica de etica</t>
  </si>
  <si>
    <t>porcentaje de avance alcanzado/ porcentaje de avance programado</t>
  </si>
  <si>
    <t>2.3.8 implementación de planes para la  integración de los valores en los procesos de reclutamiento, selección y evaluación del desempeño</t>
  </si>
  <si>
    <t xml:space="preserve">100% de planes para la integración de valores implementados </t>
  </si>
  <si>
    <t xml:space="preserve">Porcentaje de implementación de planes para integración de valores </t>
  </si>
  <si>
    <t xml:space="preserve">% de implementación de planes/% de implementacion programado </t>
  </si>
  <si>
    <t>2.3.9 Diseño de un plan de acción para garantizar la igualdad hacia la población LGBTIQ+ en el IMAS</t>
  </si>
  <si>
    <t>1 Plan de acción diseñado</t>
  </si>
  <si>
    <t>Cantidad de planes de acción diseñados</t>
  </si>
  <si>
    <t>cantidad de planes de acción diseñados</t>
  </si>
  <si>
    <t>PE</t>
  </si>
  <si>
    <t>2.3.10 Ejecución de un plan de acción para garantizar la igualdad hacia la población LGBTIQ+ en el IMAS</t>
  </si>
  <si>
    <t>100% de ejecución del Plan</t>
  </si>
  <si>
    <t>Porcentaje de ejecución del plan de acción</t>
  </si>
  <si>
    <t>Porcenaje de ejecución alcanzado/ porcentaje de ejecución programado</t>
  </si>
  <si>
    <t>301 plazas adjudicadas</t>
  </si>
  <si>
    <t xml:space="preserve">Cantidad de plazas adjudicadas </t>
  </si>
  <si>
    <t>Cantidad de plazas adjudicadas/cantidad de plazas programadas</t>
  </si>
  <si>
    <t>1.2.3 Promoción del desarrollo socioeconomico de las familias desde la protección social, el desarrollo de capacidades, la empleabilidad y el emprendurismo en el marco de la Estrategia Puente al Desarrollo</t>
  </si>
  <si>
    <t>Cantidad de familias con beneficios de protección y promoción social</t>
  </si>
  <si>
    <t>Cantidad de familias con beneficios de protección y promoción social otorgados / Cantidad de familias con beneficios de protección y promoción social programdos * 100</t>
  </si>
  <si>
    <t>SGDS/ADSPC/AAII</t>
  </si>
  <si>
    <t>Causa: Debilidades para ejercer el liderazgo requerido a nivel interinstitucional limite liderar Puente al Bienestar, dificultando la articulación con otros componentes Evento: IMAS se limite a liderar Puente al Bienestar, dificultando la articulación con otros componentes.</t>
  </si>
  <si>
    <t xml:space="preserve">1.2.4 Participación en los equipos técnicos para la  implementación de los componentes de la Estrategia Puente al Desarrollo.
</t>
  </si>
  <si>
    <r>
      <t>1.2.5</t>
    </r>
    <r>
      <rPr>
        <sz val="11"/>
        <color indexed="10"/>
        <rFont val="Helvetica"/>
      </rPr>
      <t xml:space="preserve"> Articulación Interinstitucional</t>
    </r>
    <r>
      <rPr>
        <sz val="11"/>
        <rFont val="Helvetica"/>
        <family val="2"/>
      </rPr>
      <t xml:space="preserve"> desde ell Componente de Puente al Bienestar para la respuesta oportuna de las instituciones en el marco de los componentes de Puente al Desarrollo</t>
    </r>
  </si>
  <si>
    <t xml:space="preserve">Causa: Diversidad de redes institucionales y comunales a nivel local y regional) Evento: Dificultad para articular con la red adecuada el logro de la corresponsabilidad de los actores sociales en los territorios.  </t>
  </si>
  <si>
    <t>Causa: Paradigma de mantener una visión individual de la atención por beneficio y no de forma integral. Evento: Ejecución orientada a las metas por beneficio y no por familias, que impidan la atención integral  con objetivo en la disminución de la pobreza.</t>
  </si>
  <si>
    <t>Causa: Procesos internos para el tramite y verificación de la  condicional  de los beneficios y avancemos y crecemos requiere una simplificación para la mejora de la calidad del servicio la no verificación de la condicionalidad educativa por parte de los centros Evento:  oportunidad del servicio se efectado en atencion de las necesidades de la poblacion. Paradigma de mantener una visión individual de la atención por beneficio y no de forma integral.</t>
  </si>
  <si>
    <t>Causa: Capacidad operativa y presupuestaria  Evento: No logre otorgar el beneficio a la totalidad que requiere el beneficio de niñez de cuido y desarrollo infantil, al no tener la capacidad operativa y presupuestaria. Paradigma de mantener una visión individual de la atención por beneficio y no de forma integral.</t>
  </si>
  <si>
    <t>Causa: Procesos internos para el tramite y verificación de la  condicional  de los beneficios y avancemos y crecemos requiere una simplificación para la mejora de la calidad del servicio      la no verificación de la condicionalidad educativa por parte de los centros Evento:  oportunidad del servicio se efectado en atencion de las necesidades de la poblacion.</t>
  </si>
  <si>
    <t>Causa: Capacidad operativa de las organizaciones y la dificultad para la presentación de los requisitos que dependen de las respuestas de otras instituciones Evento: Capacidad de las organizaciones se ve limitada para gestionar los requisitos de proyectos socio productivos del beneficio de ideas grupales</t>
  </si>
  <si>
    <t>1?????????</t>
  </si>
  <si>
    <r>
      <t xml:space="preserve">Cantidad de estrategias replanteadas 
</t>
    </r>
    <r>
      <rPr>
        <b/>
        <sz val="11"/>
        <rFont val="Helvetica"/>
        <family val="2"/>
      </rPr>
      <t xml:space="preserve">Porcentaje de estrategias replanteadas </t>
    </r>
  </si>
  <si>
    <r>
      <t xml:space="preserve">Cantidad de estrategias replanteadas 
</t>
    </r>
    <r>
      <rPr>
        <b/>
        <sz val="11"/>
        <rFont val="Helvetica"/>
        <family val="2"/>
      </rPr>
      <t xml:space="preserve">Porcentaje de estrategias replanteadas/  estrategias replanteadas  </t>
    </r>
  </si>
  <si>
    <r>
      <t>SGDS/ADSPC/AASAI/</t>
    </r>
    <r>
      <rPr>
        <sz val="11"/>
        <rFont val="Helvetica"/>
      </rPr>
      <t>ARDS</t>
    </r>
  </si>
  <si>
    <t>1????????????</t>
  </si>
  <si>
    <t xml:space="preserve">Cantidad de metodologías definida 
Porcentaje de metodologías definida 
</t>
  </si>
  <si>
    <t xml:space="preserve">Porecetaje d de metodologías definida/  metodologías definida </t>
  </si>
  <si>
    <r>
      <t>SGDS</t>
    </r>
    <r>
      <rPr>
        <sz val="11"/>
        <rFont val="Helvetica"/>
      </rPr>
      <t>/ADSPC/PI</t>
    </r>
    <r>
      <rPr>
        <sz val="11"/>
        <rFont val="Helvetica"/>
        <family val="2"/>
      </rPr>
      <t>/ARDS</t>
    </r>
  </si>
  <si>
    <t xml:space="preserve">1.8.3  Fortalecimiento de organizaciones comunales para el desarrollo de proyectos socioproductivos </t>
  </si>
  <si>
    <t>Cantidad de organizaciones fortalecidas.</t>
  </si>
  <si>
    <t>Cantidad de organizaciones fortalecidas/Cantidad de organizaciones fortalecidas programadas * 100.</t>
  </si>
  <si>
    <t>SGDS/ADSPC/FIDEIMAS/ARDS</t>
  </si>
  <si>
    <t xml:space="preserve">Porcentaje Sistema de expediente  implementado 
</t>
  </si>
  <si>
    <r>
      <t>GG/</t>
    </r>
    <r>
      <rPr>
        <sz val="11"/>
        <rFont val="Helvetica"/>
        <family val="2"/>
      </rPr>
      <t>SGDS/</t>
    </r>
    <r>
      <rPr>
        <sz val="11"/>
        <rFont val="Helvetica"/>
      </rPr>
      <t>ARDS</t>
    </r>
  </si>
  <si>
    <t>Causa: Capacidad operativa de las organizaciones y la dificultad para la presentación de los requisitos que dependen de las respuestas de otras instituciones  Evento: Capacidad de las organizaciones se ve limitada para gestionar los requisitosde infraestructura costo de atencion y equipamiento básico.</t>
  </si>
  <si>
    <t>SGDS/AAII</t>
  </si>
  <si>
    <r>
      <t>TI</t>
    </r>
    <r>
      <rPr>
        <sz val="10"/>
        <rFont val="Helvetica"/>
      </rPr>
      <t>/</t>
    </r>
    <r>
      <rPr>
        <b/>
        <sz val="11"/>
        <rFont val="Helvetica"/>
      </rPr>
      <t>SIS/AAII</t>
    </r>
  </si>
  <si>
    <t>TI/SGDS/SIS</t>
  </si>
  <si>
    <r>
      <rPr>
        <b/>
        <sz val="11"/>
        <rFont val="Helvetica"/>
      </rPr>
      <t>VICEMINISTERIO</t>
    </r>
    <r>
      <rPr>
        <sz val="11"/>
        <rFont val="Helvetica"/>
      </rPr>
      <t>/TI/SGDS/SIS</t>
    </r>
  </si>
  <si>
    <r>
      <t>SGDS/</t>
    </r>
    <r>
      <rPr>
        <b/>
        <sz val="11"/>
        <rFont val="Helvetica"/>
      </rPr>
      <t>DH</t>
    </r>
  </si>
  <si>
    <t>SGDS/SGSA/DH/PE/PI/GG</t>
  </si>
  <si>
    <r>
      <t>SGDS/</t>
    </r>
    <r>
      <rPr>
        <sz val="11"/>
        <rFont val="Helvetica"/>
      </rPr>
      <t>AAII/DSCP/ARDS CARTAGO</t>
    </r>
  </si>
  <si>
    <t>PE/SGDS/AAII</t>
  </si>
  <si>
    <r>
      <t>SGDS/</t>
    </r>
    <r>
      <rPr>
        <sz val="11"/>
        <rFont val="Helvetica"/>
      </rPr>
      <t>AAII/DSCP</t>
    </r>
  </si>
  <si>
    <r>
      <t>SGDS/</t>
    </r>
    <r>
      <rPr>
        <sz val="11"/>
        <rFont val="Helvetica"/>
      </rPr>
      <t>ARDS</t>
    </r>
  </si>
  <si>
    <t>PI/SGDS/ARDS</t>
  </si>
  <si>
    <t>SGDS/SGR/PI</t>
  </si>
  <si>
    <r>
      <t>SGDS/</t>
    </r>
    <r>
      <rPr>
        <b/>
        <sz val="11"/>
        <rFont val="Helvetica"/>
      </rPr>
      <t>ABF</t>
    </r>
  </si>
  <si>
    <r>
      <t>TI/SGDS/SIS</t>
    </r>
    <r>
      <rPr>
        <sz val="11"/>
        <rFont val="Helvetica"/>
      </rPr>
      <t>/ABF</t>
    </r>
  </si>
  <si>
    <r>
      <t>SGDS/</t>
    </r>
    <r>
      <rPr>
        <sz val="11"/>
        <rFont val="Helvetica"/>
      </rPr>
      <t>ADSE</t>
    </r>
  </si>
  <si>
    <r>
      <t>TI/</t>
    </r>
    <r>
      <rPr>
        <sz val="11"/>
        <rFont val="Helvetica"/>
      </rPr>
      <t>SIS/ADSE</t>
    </r>
  </si>
  <si>
    <r>
      <t>GG/</t>
    </r>
    <r>
      <rPr>
        <sz val="11"/>
        <rFont val="Helvetica"/>
        <family val="2"/>
      </rPr>
      <t>SGDS</t>
    </r>
    <r>
      <rPr>
        <sz val="11"/>
        <rFont val="Helvetica"/>
      </rPr>
      <t>/ARDS</t>
    </r>
  </si>
  <si>
    <r>
      <t>TI/</t>
    </r>
    <r>
      <rPr>
        <sz val="11"/>
        <rFont val="Helvetica"/>
        <family val="2"/>
      </rPr>
      <t>SGDS</t>
    </r>
    <r>
      <rPr>
        <sz val="11"/>
        <rFont val="Helvetica"/>
      </rPr>
      <t>/SIS/ADSE</t>
    </r>
  </si>
  <si>
    <r>
      <t>SGDS</t>
    </r>
    <r>
      <rPr>
        <sz val="11"/>
        <rFont val="Helvetica"/>
      </rPr>
      <t>/ABF</t>
    </r>
  </si>
  <si>
    <r>
      <t>TI</t>
    </r>
    <r>
      <rPr>
        <sz val="11"/>
        <rFont val="Helvetica"/>
      </rPr>
      <t>/ABF/SIS</t>
    </r>
  </si>
  <si>
    <t>TI/ABF/SIS</t>
  </si>
  <si>
    <r>
      <t>SGDS/ARDS/</t>
    </r>
    <r>
      <rPr>
        <sz val="11"/>
        <rFont val="Helvetica"/>
      </rPr>
      <t>ADSPC</t>
    </r>
  </si>
  <si>
    <r>
      <t>SGDS/</t>
    </r>
    <r>
      <rPr>
        <sz val="11"/>
        <rFont val="Helvetica"/>
      </rPr>
      <t>ADSPC/PI</t>
    </r>
  </si>
  <si>
    <t xml:space="preserve">2.2.2. Desarrollo de un estudio de cargas de trabajo a nivel institucional que brinde insumos en función al modelo de intervención institucional. </t>
  </si>
  <si>
    <t>porcentaje de avance en el diseño de la politica de etica</t>
  </si>
  <si>
    <t>% de implementación de planes/% de implementacion programado  VER FORMULA DEL INDICADOR</t>
  </si>
  <si>
    <t>DH/SGDS/SGSA/SGGR /PI</t>
  </si>
  <si>
    <t>4.1.2. Determinación e implementación del modelo  de gestión de Tiendas Libres</t>
  </si>
  <si>
    <t>1.2.3 Promoción del desarrollo socioeconómico de las familias desde la protección social, el desarrollo de capacidades, la empleabilidad y el emprendurismo en el marco de la Estrategia Puente al Desarrollo</t>
  </si>
  <si>
    <t xml:space="preserve">Porcentaje de avance en la implementación de Sistema de expedientes de familias en ejecución 
</t>
  </si>
  <si>
    <t>Avance implementado / avance planificado * 100</t>
  </si>
  <si>
    <r>
      <t>GG/</t>
    </r>
    <r>
      <rPr>
        <sz val="11"/>
        <rFont val="Helvetica"/>
        <family val="2"/>
      </rPr>
      <t>SGDS</t>
    </r>
    <r>
      <rPr>
        <sz val="11"/>
        <rFont val="Helvetica"/>
      </rPr>
      <t>/ARDS / TI</t>
    </r>
  </si>
  <si>
    <r>
      <t>Un</t>
    </r>
    <r>
      <rPr>
        <sz val="11"/>
        <color indexed="40"/>
        <rFont val="Helvetica"/>
      </rPr>
      <t xml:space="preserve"> </t>
    </r>
    <r>
      <rPr>
        <sz val="11"/>
        <rFont val="Helvetica"/>
      </rPr>
      <t xml:space="preserve">diagnóstico </t>
    </r>
    <r>
      <rPr>
        <sz val="11"/>
        <color indexed="8"/>
        <rFont val="Helvetica"/>
      </rPr>
      <t>de situación sobre investigación y gestión de conocimiento elaborado</t>
    </r>
  </si>
  <si>
    <t>SIS/AAII/TI</t>
  </si>
  <si>
    <t xml:space="preserve">Cantidad de sistemas optimizados </t>
  </si>
  <si>
    <t>1.5.1 Simplificación de los procesos de ejecución de Avancemos y Crecemos.</t>
  </si>
  <si>
    <t>3.6.1. Realizar un diagnóstico de insumos institucionales con los que se cuenta para desarrollar un modelo de gestión de proyectos  y de las demandas que se tienen en el tema de proyectos</t>
  </si>
  <si>
    <t>301 plazas publicadas</t>
  </si>
  <si>
    <t xml:space="preserve">Cantidad de plazas publicadas </t>
  </si>
  <si>
    <t xml:space="preserve">Cantidad de plazas publicadas/cantidad de plazas programadas </t>
  </si>
  <si>
    <t xml:space="preserve">100% de ejecución del Plan </t>
  </si>
  <si>
    <t>Cantidad de plataformas interoperando/ Cantidad de plataformas que requieren ajustes * 100</t>
  </si>
  <si>
    <t>Cantidad de familias con beneficios de protección y promoción social otorgados / Cantidad de familias con beneficios de protección y promoción social programados * 100</t>
  </si>
  <si>
    <t>Objetivo estratégico</t>
  </si>
  <si>
    <t>Física</t>
  </si>
  <si>
    <t>Objetivo Estratégico: Contribuir a la disminución de la pobreza por IPM con acciones de protección y promoción social incorporadas a la oferta programática del IMAS, particularmente en los beneficios o intervenciones estratégicas vinculadas al PNDIP 2019-2022, mediante el nuevo modelo de intervención institucional en los ámbitos familiar y territorial.</t>
  </si>
  <si>
    <t>SGDS/AAII/DSCP/ARDS CARTAGO</t>
  </si>
  <si>
    <t>1.2.5 Articulación interinstitucional desde el Componente de Puente al Bienestar para la respuesta oportuna de las instituciones en el marco de los componentes de Puente al Desarrollo</t>
  </si>
  <si>
    <t>1.6.2 Rediseño del proceso para la simplificación del beneficio de cuidado y desarrollo infantil.</t>
  </si>
  <si>
    <t xml:space="preserve">Cantidad de estrategias replanteadas 
</t>
  </si>
  <si>
    <t>Cantidad de metodologías definidas</t>
  </si>
  <si>
    <t xml:space="preserve">Cantidad de metodologías definida </t>
  </si>
  <si>
    <t>Porcentaje de avance en la implementación del sistema de expediente digital de proyectos</t>
  </si>
  <si>
    <t>SGGR, DON, AEC, UAT, TI, ACR</t>
  </si>
  <si>
    <t>UEIG
PE
DH
 PI
GG
CD
SIS
FIDEIMAS
TIENDAS LIBRES
ADSPC
SERVICIOS GENERALES</t>
  </si>
  <si>
    <t>Objetivos estratégicos</t>
  </si>
  <si>
    <r>
      <rPr>
        <b/>
        <sz val="12"/>
        <color indexed="8"/>
        <rFont val="Helvetica"/>
      </rPr>
      <t xml:space="preserve">Objetivo estratégico (nivel de efecto): Contribuir a la sostenibilidad financiera de la inversión social del IMAS a partir de la innovación de la gestión comercial y de la </t>
    </r>
    <r>
      <rPr>
        <b/>
        <sz val="12"/>
        <color indexed="30"/>
        <rFont val="Helvetica"/>
      </rPr>
      <t xml:space="preserve"> </t>
    </r>
    <r>
      <rPr>
        <b/>
        <sz val="12"/>
        <color indexed="8"/>
        <rFont val="Helvetica"/>
      </rPr>
      <t>administración tributaria como resultado de la revisión  y replanteamiento de la normativa necesaria y el desarrollo de competitividad.</t>
    </r>
  </si>
  <si>
    <t>100% de Herramientas Fortalecidas</t>
  </si>
  <si>
    <t>Porcentaje de Herramientas Fortalecidas</t>
  </si>
  <si>
    <t>Cantidad de Herramientas Fortalecidas/ Cantidad de Herraminetas identificadas</t>
  </si>
  <si>
    <r>
      <rPr>
        <sz val="11"/>
        <rFont val="Helvetica"/>
      </rPr>
      <t>4.3.2. Desarrollar estrategias que permitan incrementar   la generación de recursos por medio de la gestión:  tributaria, donaciones y  captación de recursos.</t>
    </r>
    <r>
      <rPr>
        <sz val="11"/>
        <color indexed="10"/>
        <rFont val="Helvetica"/>
      </rPr>
      <t xml:space="preserve"> </t>
    </r>
  </si>
  <si>
    <r>
      <rPr>
        <sz val="11"/>
        <rFont val="Helvetica"/>
      </rPr>
      <t>4.3.3. Desarrollo  de modelo para alianzas público-privadas y de responsabilidad social que permitan modernizar la gestión de  captación de recursos.</t>
    </r>
    <r>
      <rPr>
        <sz val="11"/>
        <color indexed="10"/>
        <rFont val="Helvetica"/>
      </rPr>
      <t xml:space="preserve"> </t>
    </r>
  </si>
  <si>
    <t>PE/ DH</t>
  </si>
  <si>
    <t xml:space="preserve">3.1.2 Diseño del modelo estratégico de investigación y la  gestión de conocimiento en el sistema de gestión institucional </t>
  </si>
  <si>
    <t>3.1.3 Implementación del modelo estratégico de investigación y la  gestión de conocimiento en el sistema de gestión institucional</t>
  </si>
  <si>
    <t xml:space="preserve">3.1.4 Evaluación de la Implementación del modelo </t>
  </si>
  <si>
    <t>3.4.5 Seguimiento a la implementación del plan para ajustar la oferta programatica</t>
  </si>
  <si>
    <t xml:space="preserve">3.1.5 Fortalecimiento de Herramietas de inteligencia de negocio para generación de conocimiento  </t>
  </si>
  <si>
    <r>
      <t>Porcentaje de normativa iden</t>
    </r>
    <r>
      <rPr>
        <sz val="12"/>
        <color indexed="8"/>
        <rFont val="Helvetica"/>
        <family val="2"/>
      </rPr>
      <t>t</t>
    </r>
    <r>
      <rPr>
        <sz val="11"/>
        <color indexed="8"/>
        <rFont val="Helvetica"/>
        <family val="2"/>
      </rPr>
      <t>ificada y ajustada</t>
    </r>
  </si>
  <si>
    <r>
      <t>2.3.1. Implementación de un plan de capacitación trianual para fomentar el desarrollo de competencias innovadoras de las p</t>
    </r>
    <r>
      <rPr>
        <sz val="11"/>
        <rFont val="Helvetica"/>
        <family val="2"/>
      </rPr>
      <t>ersonas trabajadoras y funcionarias</t>
    </r>
  </si>
  <si>
    <t>Causa: Diferentes perfiles de personas profesionales encargadas de ejecutar el modelo de intervensión   generen una atención por beneficio y Evento:   Atencion sin enfoque integral que limiten la implementacion del nuevo modelo y   alcanzar la meta de los 66.832 hogares (familias).</t>
  </si>
  <si>
    <t>2.2.3. Reorganización de la estructura Orgánica y Ocupacional, basada en las necesidades de los Modelos de: Intervención,  Gestión de Recursos, Gestión Administrativa y de Conocimiento, resultado del estudio de cargas de trabajo, perfiles de cargos y diseño de procesos.</t>
  </si>
</sst>
</file>

<file path=xl/styles.xml><?xml version="1.0" encoding="utf-8"?>
<styleSheet xmlns="http://schemas.openxmlformats.org/spreadsheetml/2006/main">
  <numFmts count="1">
    <numFmt numFmtId="164" formatCode="&quot;₡&quot;#,##0.00"/>
  </numFmts>
  <fonts count="43">
    <font>
      <sz val="11"/>
      <color theme="1"/>
      <name val="Calibri"/>
      <family val="2"/>
      <scheme val="minor"/>
    </font>
    <font>
      <sz val="11"/>
      <color indexed="40"/>
      <name val="Helvetica"/>
    </font>
    <font>
      <sz val="11"/>
      <name val="Helvetica"/>
    </font>
    <font>
      <sz val="11"/>
      <name val="Helvetica"/>
      <family val="2"/>
    </font>
    <font>
      <sz val="11"/>
      <color indexed="10"/>
      <name val="Helvetica"/>
    </font>
    <font>
      <u/>
      <sz val="11"/>
      <name val="Helvetica"/>
      <family val="2"/>
    </font>
    <font>
      <sz val="11"/>
      <color indexed="8"/>
      <name val="Helvetica"/>
    </font>
    <font>
      <sz val="11"/>
      <color indexed="8"/>
      <name val="Hel"/>
    </font>
    <font>
      <sz val="12"/>
      <color indexed="8"/>
      <name val="Hel"/>
    </font>
    <font>
      <sz val="11"/>
      <name val="Hel"/>
    </font>
    <font>
      <u/>
      <sz val="11"/>
      <name val="Helvetica"/>
    </font>
    <font>
      <b/>
      <sz val="12"/>
      <color indexed="8"/>
      <name val="Helvetica"/>
    </font>
    <font>
      <b/>
      <sz val="12"/>
      <color indexed="30"/>
      <name val="Helvetica"/>
    </font>
    <font>
      <sz val="10"/>
      <name val="Helvetica"/>
      <family val="2"/>
    </font>
    <font>
      <sz val="12"/>
      <name val="Helvetica"/>
      <family val="2"/>
    </font>
    <font>
      <b/>
      <sz val="11"/>
      <name val="Helvetica"/>
      <family val="2"/>
    </font>
    <font>
      <sz val="10"/>
      <name val="Helvetica"/>
    </font>
    <font>
      <b/>
      <sz val="11"/>
      <name val="Helvetica"/>
    </font>
    <font>
      <sz val="11"/>
      <color indexed="8"/>
      <name val="Helvetica"/>
      <family val="2"/>
    </font>
    <font>
      <sz val="11"/>
      <color rgb="FF9C6500"/>
      <name val="Calibri"/>
      <family val="2"/>
      <scheme val="minor"/>
    </font>
    <font>
      <sz val="11"/>
      <color theme="1"/>
      <name val="Helvetica"/>
      <family val="2"/>
    </font>
    <font>
      <sz val="11"/>
      <color theme="1"/>
      <name val="Helvetica"/>
    </font>
    <font>
      <sz val="11"/>
      <color rgb="FFFF0000"/>
      <name val="Helvetica"/>
    </font>
    <font>
      <sz val="11"/>
      <color theme="1"/>
      <name val="Hel"/>
    </font>
    <font>
      <b/>
      <sz val="11"/>
      <color rgb="FFFF0000"/>
      <name val="Calibri"/>
      <family val="2"/>
      <scheme val="minor"/>
    </font>
    <font>
      <b/>
      <sz val="11"/>
      <name val="Calibri"/>
      <family val="2"/>
      <scheme val="minor"/>
    </font>
    <font>
      <sz val="11"/>
      <color rgb="FFFF0000"/>
      <name val="Hel"/>
    </font>
    <font>
      <sz val="11"/>
      <color rgb="FF000000"/>
      <name val="Helvetica"/>
      <family val="2"/>
    </font>
    <font>
      <sz val="10"/>
      <color theme="1"/>
      <name val="Helvetica"/>
      <family val="2"/>
    </font>
    <font>
      <b/>
      <sz val="12"/>
      <color theme="1"/>
      <name val="Helvetica"/>
      <family val="2"/>
    </font>
    <font>
      <sz val="11"/>
      <color rgb="FF00B050"/>
      <name val="Hel"/>
    </font>
    <font>
      <b/>
      <sz val="11"/>
      <color rgb="FF00B050"/>
      <name val="Hel"/>
    </font>
    <font>
      <sz val="11"/>
      <color rgb="FFFF0000"/>
      <name val="Helvetica"/>
      <family val="2"/>
    </font>
    <font>
      <b/>
      <sz val="11"/>
      <color rgb="FF00B050"/>
      <name val="Helvetica"/>
    </font>
    <font>
      <b/>
      <sz val="11"/>
      <color rgb="FF00B050"/>
      <name val="Calibri"/>
      <family val="2"/>
      <scheme val="minor"/>
    </font>
    <font>
      <b/>
      <sz val="14"/>
      <color theme="1"/>
      <name val="Helvetica"/>
      <family val="2"/>
    </font>
    <font>
      <b/>
      <sz val="11"/>
      <color theme="1"/>
      <name val="Helvetica"/>
      <family val="2"/>
    </font>
    <font>
      <sz val="11"/>
      <name val="Calibri"/>
      <family val="2"/>
      <scheme val="minor"/>
    </font>
    <font>
      <sz val="11"/>
      <color theme="1"/>
      <name val="Helve"/>
    </font>
    <font>
      <b/>
      <sz val="11"/>
      <color theme="1"/>
      <name val="Helvetica"/>
    </font>
    <font>
      <sz val="11"/>
      <color rgb="FFFFC000"/>
      <name val="Calibri"/>
      <family val="2"/>
      <scheme val="minor"/>
    </font>
    <font>
      <b/>
      <sz val="12"/>
      <color theme="1"/>
      <name val="Helvetica"/>
    </font>
    <font>
      <sz val="12"/>
      <color indexed="8"/>
      <name val="Helvetica"/>
      <family val="2"/>
    </font>
  </fonts>
  <fills count="11">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3"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19" fillId="2" borderId="0" applyNumberFormat="0" applyBorder="0" applyAlignment="0" applyProtection="0"/>
  </cellStyleXfs>
  <cellXfs count="535">
    <xf numFmtId="0" fontId="0" fillId="0" borderId="0" xfId="0"/>
    <xf numFmtId="9" fontId="20" fillId="3" borderId="1" xfId="0" applyNumberFormat="1" applyFont="1" applyFill="1" applyBorder="1" applyAlignment="1">
      <alignment horizontal="center" vertical="center"/>
    </xf>
    <xf numFmtId="0" fontId="20" fillId="3" borderId="1" xfId="0" applyFont="1" applyFill="1" applyBorder="1" applyAlignment="1">
      <alignment horizontal="center" vertical="center"/>
    </xf>
    <xf numFmtId="0" fontId="0" fillId="3" borderId="0" xfId="0" applyFill="1"/>
    <xf numFmtId="0" fontId="0" fillId="3" borderId="0" xfId="0" applyFill="1" applyAlignment="1">
      <alignment horizontal="justify" vertical="top"/>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3" fillId="0" borderId="1" xfId="1" applyNumberFormat="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49" fontId="3" fillId="0" borderId="1" xfId="1" applyNumberFormat="1" applyFont="1" applyFill="1" applyBorder="1" applyAlignment="1">
      <alignment horizontal="center" vertical="center"/>
    </xf>
    <xf numFmtId="3" fontId="3" fillId="0" borderId="1"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wrapText="1"/>
    </xf>
    <xf numFmtId="9" fontId="3" fillId="0" borderId="1" xfId="1" applyNumberFormat="1" applyFont="1" applyFill="1" applyBorder="1" applyAlignment="1">
      <alignment horizontal="center" vertical="center" wrapText="1"/>
    </xf>
    <xf numFmtId="0" fontId="3" fillId="0" borderId="1" xfId="0" applyFont="1" applyFill="1" applyBorder="1"/>
    <xf numFmtId="3" fontId="3" fillId="0" borderId="1" xfId="0" applyNumberFormat="1" applyFont="1" applyFill="1" applyBorder="1"/>
    <xf numFmtId="0" fontId="0" fillId="0" borderId="0" xfId="0" applyFill="1"/>
    <xf numFmtId="0" fontId="21" fillId="3" borderId="1" xfId="0" applyFont="1" applyFill="1" applyBorder="1"/>
    <xf numFmtId="0" fontId="21" fillId="0" borderId="1" xfId="0" applyFont="1" applyBorder="1"/>
    <xf numFmtId="9" fontId="21" fillId="0" borderId="1" xfId="0" applyNumberFormat="1" applyFont="1" applyBorder="1" applyAlignment="1">
      <alignment horizontal="center" vertical="center"/>
    </xf>
    <xf numFmtId="0" fontId="21" fillId="0" borderId="1" xfId="0" applyFont="1" applyBorder="1" applyAlignment="1">
      <alignment horizontal="right"/>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3" borderId="1" xfId="0" applyFont="1" applyFill="1" applyBorder="1" applyAlignment="1"/>
    <xf numFmtId="0" fontId="21" fillId="3" borderId="1" xfId="0" applyFont="1" applyFill="1" applyBorder="1" applyAlignment="1">
      <alignment vertical="center" wrapText="1"/>
    </xf>
    <xf numFmtId="9" fontId="21" fillId="3" borderId="1" xfId="0" applyNumberFormat="1" applyFont="1" applyFill="1" applyBorder="1" applyAlignment="1">
      <alignment horizontal="center" vertical="center"/>
    </xf>
    <xf numFmtId="0" fontId="21" fillId="0" borderId="1" xfId="0" applyFont="1" applyBorder="1" applyAlignment="1">
      <alignment horizontal="center"/>
    </xf>
    <xf numFmtId="9" fontId="21" fillId="3" borderId="1" xfId="0" applyNumberFormat="1" applyFont="1" applyFill="1" applyBorder="1"/>
    <xf numFmtId="0" fontId="22" fillId="3" borderId="1" xfId="0" applyFont="1" applyFill="1" applyBorder="1" applyAlignment="1">
      <alignment horizontal="center" vertical="center"/>
    </xf>
    <xf numFmtId="0" fontId="23" fillId="0" borderId="1" xfId="0" applyFont="1" applyBorder="1"/>
    <xf numFmtId="9" fontId="23" fillId="0" borderId="1" xfId="0" applyNumberFormat="1" applyFont="1" applyFill="1" applyBorder="1" applyAlignment="1">
      <alignment horizontal="center" vertical="center"/>
    </xf>
    <xf numFmtId="0" fontId="23" fillId="0" borderId="1" xfId="0" applyFont="1" applyFill="1" applyBorder="1"/>
    <xf numFmtId="0" fontId="23" fillId="0" borderId="2" xfId="0" applyFont="1" applyFill="1" applyBorder="1" applyAlignment="1">
      <alignment horizontal="center" vertical="center" wrapText="1"/>
    </xf>
    <xf numFmtId="9" fontId="23" fillId="3" borderId="2" xfId="0" applyNumberFormat="1" applyFont="1" applyFill="1" applyBorder="1" applyAlignment="1">
      <alignment horizontal="center" vertical="center"/>
    </xf>
    <xf numFmtId="0" fontId="23" fillId="0" borderId="2" xfId="0" applyFont="1" applyBorder="1"/>
    <xf numFmtId="9" fontId="23" fillId="3" borderId="1" xfId="0" applyNumberFormat="1" applyFont="1" applyFill="1" applyBorder="1" applyAlignment="1">
      <alignment horizontal="center" vertical="center"/>
    </xf>
    <xf numFmtId="0" fontId="23" fillId="0" borderId="2" xfId="0" applyFont="1" applyFill="1" applyBorder="1"/>
    <xf numFmtId="0" fontId="23" fillId="0" borderId="2" xfId="0" applyFont="1" applyFill="1" applyBorder="1" applyAlignment="1">
      <alignment horizontal="center" vertical="center"/>
    </xf>
    <xf numFmtId="164" fontId="23" fillId="3" borderId="1" xfId="0" applyNumberFormat="1" applyFont="1" applyFill="1" applyBorder="1" applyAlignment="1">
      <alignment horizontal="center" vertical="center"/>
    </xf>
    <xf numFmtId="164" fontId="23"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9" fontId="23" fillId="0" borderId="1" xfId="0" applyNumberFormat="1" applyFont="1" applyFill="1" applyBorder="1" applyAlignment="1">
      <alignment horizontal="left" vertical="center"/>
    </xf>
    <xf numFmtId="9" fontId="9" fillId="0" borderId="1" xfId="0" applyNumberFormat="1" applyFont="1" applyFill="1" applyBorder="1" applyAlignment="1">
      <alignment horizontal="center" vertical="center"/>
    </xf>
    <xf numFmtId="0" fontId="9" fillId="0" borderId="1" xfId="0" applyFont="1" applyFill="1" applyBorder="1"/>
    <xf numFmtId="0" fontId="24" fillId="3" borderId="0" xfId="0" applyFont="1" applyFill="1"/>
    <xf numFmtId="0" fontId="23" fillId="0" borderId="2"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1" fillId="0" borderId="1" xfId="0" applyFont="1" applyBorder="1" applyAlignment="1">
      <alignment vertical="center" wrapText="1"/>
    </xf>
    <xf numFmtId="0" fontId="0" fillId="3" borderId="0" xfId="0" applyFill="1" applyAlignment="1">
      <alignment horizontal="center" vertical="center"/>
    </xf>
    <xf numFmtId="0" fontId="2" fillId="0" borderId="1" xfId="0" applyFont="1" applyFill="1" applyBorder="1" applyAlignment="1">
      <alignment horizontal="left" vertical="center" wrapText="1"/>
    </xf>
    <xf numFmtId="9"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4" fontId="2" fillId="3" borderId="1" xfId="0" applyNumberFormat="1" applyFont="1" applyFill="1" applyBorder="1" applyAlignment="1">
      <alignment horizontal="center" vertical="center" wrapText="1"/>
    </xf>
    <xf numFmtId="9" fontId="21"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2" fillId="0" borderId="1" xfId="0" applyNumberFormat="1" applyFont="1" applyBorder="1" applyAlignment="1">
      <alignment horizontal="center" vertical="center" wrapText="1"/>
    </xf>
    <xf numFmtId="2" fontId="21" fillId="0" borderId="1" xfId="0" applyNumberFormat="1" applyFont="1" applyBorder="1" applyAlignment="1">
      <alignment horizontal="center" vertical="center" wrapText="1"/>
    </xf>
    <xf numFmtId="0" fontId="20" fillId="3" borderId="0" xfId="0" applyFont="1" applyFill="1"/>
    <xf numFmtId="0" fontId="21" fillId="3" borderId="3" xfId="0" applyFont="1" applyFill="1" applyBorder="1" applyAlignment="1">
      <alignment horizontal="left" vertical="center" wrapText="1"/>
    </xf>
    <xf numFmtId="0" fontId="21" fillId="0" borderId="4" xfId="0" applyFont="1" applyBorder="1" applyAlignment="1">
      <alignment horizontal="center" vertical="center" wrapText="1"/>
    </xf>
    <xf numFmtId="0" fontId="25" fillId="4" borderId="5" xfId="0" applyFont="1" applyFill="1" applyBorder="1" applyAlignment="1">
      <alignment horizontal="center" vertical="center"/>
    </xf>
    <xf numFmtId="0" fontId="2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3" borderId="1" xfId="0" applyFont="1" applyFill="1" applyBorder="1" applyAlignment="1">
      <alignment horizontal="left" vertical="center" wrapText="1"/>
    </xf>
    <xf numFmtId="0" fontId="23" fillId="0" borderId="1" xfId="0" applyFont="1" applyBorder="1" applyAlignment="1">
      <alignment horizontal="left" vertical="center" wrapText="1"/>
    </xf>
    <xf numFmtId="3" fontId="3" fillId="0" borderId="1" xfId="0" applyNumberFormat="1" applyFont="1" applyFill="1" applyBorder="1" applyAlignment="1">
      <alignment horizontal="left" vertical="center" wrapText="1"/>
    </xf>
    <xf numFmtId="0" fontId="3" fillId="0" borderId="1" xfId="1" applyFont="1" applyFill="1" applyBorder="1" applyAlignment="1">
      <alignment horizontal="left" vertical="center" wrapText="1"/>
    </xf>
    <xf numFmtId="0" fontId="25" fillId="4" borderId="6"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3" borderId="3" xfId="0" applyFont="1" applyFill="1" applyBorder="1" applyAlignment="1">
      <alignment vertical="center" wrapText="1"/>
    </xf>
    <xf numFmtId="0" fontId="23" fillId="0" borderId="2" xfId="0" applyFont="1" applyBorder="1" applyAlignment="1">
      <alignment horizontal="left" vertical="center" wrapText="1"/>
    </xf>
    <xf numFmtId="0" fontId="21" fillId="3" borderId="1" xfId="0" applyFont="1" applyFill="1" applyBorder="1" applyAlignment="1">
      <alignment horizontal="left" vertical="center" wrapText="1"/>
    </xf>
    <xf numFmtId="164" fontId="21" fillId="3" borderId="1" xfId="0" applyNumberFormat="1" applyFont="1" applyFill="1" applyBorder="1" applyAlignment="1">
      <alignment horizontal="center" vertical="center"/>
    </xf>
    <xf numFmtId="0" fontId="21" fillId="3" borderId="1" xfId="0" applyFont="1" applyFill="1" applyBorder="1" applyAlignment="1">
      <alignment horizontal="center"/>
    </xf>
    <xf numFmtId="1" fontId="21" fillId="3" borderId="1" xfId="0" applyNumberFormat="1" applyFont="1" applyFill="1" applyBorder="1" applyAlignment="1">
      <alignment horizontal="center" vertical="center"/>
    </xf>
    <xf numFmtId="0" fontId="21" fillId="3" borderId="1" xfId="0" applyFont="1" applyFill="1" applyBorder="1" applyAlignment="1">
      <alignment horizontal="right"/>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2" fillId="3" borderId="1" xfId="0" applyFont="1" applyFill="1" applyBorder="1" applyAlignment="1">
      <alignment horizontal="left" vertical="center" wrapText="1"/>
    </xf>
    <xf numFmtId="0" fontId="21" fillId="0" borderId="1" xfId="0" applyFont="1" applyBorder="1" applyAlignment="1">
      <alignment horizontal="left" vertical="top" wrapText="1"/>
    </xf>
    <xf numFmtId="164" fontId="9" fillId="0" borderId="1" xfId="0" applyNumberFormat="1"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3" fontId="2" fillId="0" borderId="5"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xf>
    <xf numFmtId="3" fontId="3" fillId="0" borderId="6"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left" vertical="center" wrapText="1"/>
    </xf>
    <xf numFmtId="9" fontId="3" fillId="0" borderId="5"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1" applyFont="1" applyFill="1" applyBorder="1" applyAlignment="1">
      <alignment horizontal="left" vertical="center" wrapText="1"/>
    </xf>
    <xf numFmtId="9" fontId="3" fillId="0" borderId="6" xfId="1" applyNumberFormat="1" applyFont="1" applyFill="1" applyBorder="1" applyAlignment="1">
      <alignment horizontal="center" vertical="center"/>
    </xf>
    <xf numFmtId="3" fontId="3" fillId="0" borderId="6" xfId="1" applyNumberFormat="1" applyFont="1" applyFill="1" applyBorder="1" applyAlignment="1">
      <alignment horizontal="center" vertical="center" wrapText="1"/>
    </xf>
    <xf numFmtId="0" fontId="3" fillId="0" borderId="6" xfId="1" applyFont="1" applyFill="1" applyBorder="1" applyAlignment="1">
      <alignment horizontal="center" vertical="center"/>
    </xf>
    <xf numFmtId="0" fontId="3" fillId="0" borderId="5" xfId="1" applyFont="1" applyFill="1" applyBorder="1" applyAlignment="1">
      <alignment horizontal="left" vertical="center" wrapText="1"/>
    </xf>
    <xf numFmtId="9" fontId="3" fillId="0" borderId="5"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5" xfId="1" applyFont="1" applyFill="1" applyBorder="1" applyAlignment="1">
      <alignment horizontal="center" vertical="center" wrapText="1"/>
    </xf>
    <xf numFmtId="9" fontId="3" fillId="0" borderId="6" xfId="0" applyNumberFormat="1" applyFont="1" applyFill="1" applyBorder="1" applyAlignment="1">
      <alignment horizontal="center" vertical="center"/>
    </xf>
    <xf numFmtId="3" fontId="3" fillId="0" borderId="5" xfId="0" applyNumberFormat="1"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6" xfId="0" applyFont="1" applyFill="1" applyBorder="1"/>
    <xf numFmtId="0" fontId="23" fillId="0" borderId="6" xfId="0" applyFont="1" applyFill="1" applyBorder="1" applyAlignment="1">
      <alignment vertical="center" wrapText="1"/>
    </xf>
    <xf numFmtId="0" fontId="23"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3" fillId="0" borderId="5" xfId="0" applyFont="1" applyFill="1" applyBorder="1" applyAlignment="1">
      <alignment horizontal="left" vertical="center" wrapText="1"/>
    </xf>
    <xf numFmtId="0" fontId="23" fillId="0" borderId="5" xfId="0" applyFont="1" applyFill="1" applyBorder="1"/>
    <xf numFmtId="9" fontId="23" fillId="0" borderId="5" xfId="0" applyNumberFormat="1"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6" xfId="0" applyFont="1" applyBorder="1" applyAlignment="1">
      <alignment horizontal="left" vertical="center" wrapText="1"/>
    </xf>
    <xf numFmtId="0" fontId="26" fillId="0" borderId="6" xfId="0" applyFont="1" applyFill="1" applyBorder="1"/>
    <xf numFmtId="0" fontId="23" fillId="0" borderId="6" xfId="0" applyFont="1" applyBorder="1"/>
    <xf numFmtId="9" fontId="23" fillId="0" borderId="6" xfId="0" applyNumberFormat="1" applyFont="1" applyFill="1" applyBorder="1" applyAlignment="1">
      <alignment horizontal="center" vertical="center"/>
    </xf>
    <xf numFmtId="0" fontId="23" fillId="0" borderId="7" xfId="0" applyFont="1" applyFill="1" applyBorder="1" applyAlignment="1">
      <alignment horizontal="center" vertical="center" wrapText="1"/>
    </xf>
    <xf numFmtId="0" fontId="21" fillId="3" borderId="5" xfId="0" applyFont="1" applyFill="1" applyBorder="1" applyAlignment="1">
      <alignment horizontal="left" vertical="center" wrapText="1"/>
    </xf>
    <xf numFmtId="0" fontId="21" fillId="0" borderId="4" xfId="0" applyFont="1" applyBorder="1"/>
    <xf numFmtId="0" fontId="21" fillId="3" borderId="6" xfId="0" applyFont="1" applyFill="1" applyBorder="1" applyAlignment="1">
      <alignment horizontal="left" vertical="center" wrapText="1"/>
    </xf>
    <xf numFmtId="0" fontId="21" fillId="3" borderId="6" xfId="0" applyFont="1" applyFill="1" applyBorder="1"/>
    <xf numFmtId="0" fontId="21" fillId="3" borderId="6" xfId="0" applyFont="1" applyFill="1" applyBorder="1" applyAlignment="1">
      <alignment horizontal="center" vertical="center"/>
    </xf>
    <xf numFmtId="0" fontId="21" fillId="3" borderId="6" xfId="0" applyFont="1" applyFill="1" applyBorder="1" applyAlignment="1">
      <alignment horizontal="right"/>
    </xf>
    <xf numFmtId="0" fontId="21" fillId="3" borderId="6" xfId="0" applyFont="1" applyFill="1" applyBorder="1" applyAlignment="1">
      <alignment horizontal="center" vertical="center" wrapText="1"/>
    </xf>
    <xf numFmtId="0" fontId="21" fillId="3" borderId="5" xfId="0" applyFont="1" applyFill="1" applyBorder="1" applyAlignment="1">
      <alignment horizontal="center"/>
    </xf>
    <xf numFmtId="0" fontId="21" fillId="3" borderId="5" xfId="0" applyFont="1" applyFill="1" applyBorder="1" applyAlignment="1">
      <alignment vertical="center" wrapText="1"/>
    </xf>
    <xf numFmtId="0" fontId="21" fillId="3" borderId="5" xfId="0" applyFont="1" applyFill="1" applyBorder="1"/>
    <xf numFmtId="0" fontId="21" fillId="3" borderId="5" xfId="0" applyFont="1" applyFill="1" applyBorder="1" applyAlignment="1">
      <alignment horizontal="right"/>
    </xf>
    <xf numFmtId="0" fontId="21" fillId="3" borderId="5"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0" borderId="6" xfId="0" applyFont="1" applyBorder="1" applyAlignment="1">
      <alignment horizontal="left" vertical="center" wrapText="1"/>
    </xf>
    <xf numFmtId="164" fontId="21" fillId="3" borderId="6" xfId="0" applyNumberFormat="1" applyFont="1" applyFill="1" applyBorder="1" applyAlignment="1">
      <alignment horizontal="center" vertical="center"/>
    </xf>
    <xf numFmtId="0" fontId="21" fillId="0" borderId="6" xfId="0" applyFont="1" applyBorder="1"/>
    <xf numFmtId="9" fontId="21" fillId="0" borderId="6" xfId="0" applyNumberFormat="1" applyFont="1" applyBorder="1" applyAlignment="1">
      <alignment horizontal="center" vertical="center"/>
    </xf>
    <xf numFmtId="0" fontId="21" fillId="0" borderId="6" xfId="0" applyFont="1" applyBorder="1" applyAlignment="1">
      <alignment horizontal="right"/>
    </xf>
    <xf numFmtId="0" fontId="2" fillId="3" borderId="5" xfId="0" applyFont="1" applyFill="1" applyBorder="1" applyAlignment="1">
      <alignment horizontal="left" vertical="center" wrapText="1"/>
    </xf>
    <xf numFmtId="0" fontId="21" fillId="3" borderId="5" xfId="0" applyFont="1" applyFill="1" applyBorder="1" applyAlignment="1"/>
    <xf numFmtId="0" fontId="21" fillId="3" borderId="6" xfId="0" applyFont="1" applyFill="1" applyBorder="1" applyAlignment="1"/>
    <xf numFmtId="9" fontId="21" fillId="3" borderId="6" xfId="0" applyNumberFormat="1" applyFont="1" applyFill="1" applyBorder="1" applyAlignment="1">
      <alignment horizontal="center" vertical="center"/>
    </xf>
    <xf numFmtId="0" fontId="21" fillId="3" borderId="6" xfId="0" applyFont="1" applyFill="1" applyBorder="1" applyAlignment="1">
      <alignment horizontal="center"/>
    </xf>
    <xf numFmtId="1" fontId="21" fillId="3" borderId="6" xfId="0" applyNumberFormat="1" applyFont="1" applyFill="1" applyBorder="1" applyAlignment="1">
      <alignment horizontal="center" vertical="center"/>
    </xf>
    <xf numFmtId="0" fontId="21" fillId="0" borderId="5" xfId="0" applyFont="1" applyBorder="1" applyAlignment="1">
      <alignment horizontal="left" vertical="center" wrapText="1"/>
    </xf>
    <xf numFmtId="0" fontId="21" fillId="0" borderId="5" xfId="0" applyFont="1" applyBorder="1" applyAlignment="1">
      <alignment horizontal="center"/>
    </xf>
    <xf numFmtId="0" fontId="21" fillId="0" borderId="5" xfId="0" applyFont="1" applyBorder="1"/>
    <xf numFmtId="0" fontId="21" fillId="0" borderId="5" xfId="0" applyFont="1" applyBorder="1" applyAlignment="1">
      <alignment horizontal="center" vertical="center"/>
    </xf>
    <xf numFmtId="0" fontId="21" fillId="0" borderId="5" xfId="0" applyFont="1" applyBorder="1" applyAlignment="1">
      <alignment horizontal="center" vertical="center" wrapText="1"/>
    </xf>
    <xf numFmtId="0" fontId="21" fillId="0" borderId="4" xfId="0" applyFont="1" applyBorder="1" applyAlignment="1">
      <alignment horizontal="center" vertical="center"/>
    </xf>
    <xf numFmtId="164" fontId="21" fillId="3" borderId="4" xfId="0" applyNumberFormat="1" applyFont="1" applyFill="1" applyBorder="1" applyAlignment="1">
      <alignment vertical="center"/>
    </xf>
    <xf numFmtId="1" fontId="21" fillId="3" borderId="5" xfId="0" applyNumberFormat="1" applyFont="1" applyFill="1" applyBorder="1" applyAlignment="1">
      <alignment horizontal="center" vertical="center"/>
    </xf>
    <xf numFmtId="4" fontId="2" fillId="0" borderId="6" xfId="0" applyNumberFormat="1" applyFont="1" applyBorder="1" applyAlignment="1">
      <alignment vertical="center" wrapText="1"/>
    </xf>
    <xf numFmtId="0" fontId="2" fillId="0" borderId="6" xfId="0" applyFont="1" applyBorder="1" applyAlignment="1">
      <alignment horizontal="left" wrapText="1"/>
    </xf>
    <xf numFmtId="0" fontId="2" fillId="0" borderId="6" xfId="0" applyFont="1" applyBorder="1" applyAlignment="1">
      <alignment horizontal="left" vertical="center" wrapText="1"/>
    </xf>
    <xf numFmtId="4" fontId="2" fillId="0" borderId="6" xfId="0" applyNumberFormat="1" applyFont="1" applyBorder="1" applyAlignment="1">
      <alignment horizontal="center" vertical="center" wrapText="1"/>
    </xf>
    <xf numFmtId="9" fontId="2" fillId="3"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xf numFmtId="0" fontId="21" fillId="0" borderId="10" xfId="0" applyFont="1" applyBorder="1" applyAlignment="1">
      <alignment horizontal="justify" vertical="top"/>
    </xf>
    <xf numFmtId="0" fontId="2" fillId="0" borderId="5" xfId="0" applyFont="1" applyBorder="1" applyAlignment="1">
      <alignment horizontal="left" vertical="center" wrapText="1"/>
    </xf>
    <xf numFmtId="4"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9" fontId="21" fillId="0" borderId="5" xfId="0" applyNumberFormat="1" applyFont="1" applyBorder="1" applyAlignment="1">
      <alignment horizontal="center" vertical="center" wrapText="1"/>
    </xf>
    <xf numFmtId="4" fontId="21" fillId="0" borderId="5" xfId="0" applyNumberFormat="1" applyFont="1" applyBorder="1" applyAlignment="1">
      <alignment horizontal="center" vertical="center" wrapText="1"/>
    </xf>
    <xf numFmtId="2" fontId="21" fillId="0" borderId="5" xfId="0" applyNumberFormat="1" applyFont="1" applyBorder="1" applyAlignment="1">
      <alignment horizontal="center" vertical="center" wrapText="1"/>
    </xf>
    <xf numFmtId="0" fontId="21" fillId="0" borderId="11" xfId="0" applyFont="1" applyBorder="1"/>
    <xf numFmtId="0" fontId="22" fillId="0" borderId="6" xfId="0" applyFont="1" applyBorder="1" applyAlignment="1">
      <alignment horizontal="left" vertical="center" wrapText="1"/>
    </xf>
    <xf numFmtId="0" fontId="2" fillId="0" borderId="6" xfId="0" applyFont="1" applyBorder="1" applyAlignment="1">
      <alignment vertical="center" wrapText="1"/>
    </xf>
    <xf numFmtId="9" fontId="21" fillId="0" borderId="6" xfId="0" applyNumberFormat="1" applyFont="1" applyBorder="1" applyAlignment="1">
      <alignment horizontal="center" vertical="center" wrapText="1"/>
    </xf>
    <xf numFmtId="4" fontId="21" fillId="0" borderId="6" xfId="0" applyNumberFormat="1" applyFont="1" applyBorder="1" applyAlignment="1">
      <alignment horizontal="center" vertical="center" wrapText="1"/>
    </xf>
    <xf numFmtId="0" fontId="22" fillId="0" borderId="5" xfId="0" applyFont="1" applyBorder="1" applyAlignment="1">
      <alignment horizontal="left" vertical="center" wrapText="1"/>
    </xf>
    <xf numFmtId="9" fontId="27" fillId="3" borderId="1" xfId="0" applyNumberFormat="1" applyFont="1" applyFill="1" applyBorder="1" applyAlignment="1">
      <alignment horizontal="center" vertical="center"/>
    </xf>
    <xf numFmtId="0" fontId="27" fillId="3" borderId="1" xfId="0" applyFont="1" applyFill="1" applyBorder="1" applyAlignment="1">
      <alignment horizontal="center" vertical="center"/>
    </xf>
    <xf numFmtId="3" fontId="27"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1" applyFont="1" applyFill="1" applyBorder="1" applyAlignment="1">
      <alignment horizontal="center" vertical="center"/>
    </xf>
    <xf numFmtId="0" fontId="2" fillId="0" borderId="6" xfId="0" applyFont="1" applyFill="1" applyBorder="1" applyAlignment="1">
      <alignment horizontal="left" vertical="center" wrapText="1"/>
    </xf>
    <xf numFmtId="9" fontId="2" fillId="0" borderId="6"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9" fontId="27" fillId="3" borderId="6" xfId="0" applyNumberFormat="1" applyFont="1" applyFill="1" applyBorder="1" applyAlignment="1">
      <alignment horizontal="center" vertical="center"/>
    </xf>
    <xf numFmtId="0" fontId="27" fillId="3" borderId="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7" fillId="3" borderId="5" xfId="0" applyFont="1" applyFill="1" applyBorder="1" applyAlignment="1">
      <alignment horizontal="center" vertical="center"/>
    </xf>
    <xf numFmtId="9" fontId="3" fillId="3" borderId="6" xfId="0" applyNumberFormat="1" applyFont="1" applyFill="1" applyBorder="1" applyAlignment="1">
      <alignment horizontal="center" vertical="center"/>
    </xf>
    <xf numFmtId="0" fontId="3" fillId="3" borderId="6" xfId="0" applyFont="1" applyFill="1" applyBorder="1" applyAlignment="1">
      <alignment horizontal="center" vertical="center"/>
    </xf>
    <xf numFmtId="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9" fontId="3" fillId="3" borderId="6" xfId="1" applyNumberFormat="1" applyFont="1" applyFill="1" applyBorder="1" applyAlignment="1">
      <alignment horizontal="center" vertical="center"/>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9" fontId="0" fillId="0" borderId="4" xfId="0" applyNumberFormat="1" applyBorder="1" applyAlignment="1">
      <alignment horizontal="center" vertical="center"/>
    </xf>
    <xf numFmtId="164" fontId="0" fillId="0" borderId="1" xfId="0" applyNumberFormat="1" applyFill="1" applyBorder="1" applyAlignment="1">
      <alignment vertical="center"/>
    </xf>
    <xf numFmtId="164" fontId="0" fillId="0" borderId="1" xfId="0" applyNumberFormat="1" applyFill="1" applyBorder="1" applyAlignment="1">
      <alignment horizontal="center" vertical="center"/>
    </xf>
    <xf numFmtId="49" fontId="2" fillId="3" borderId="6"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9" fontId="28" fillId="3" borderId="1"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0" fillId="0" borderId="4" xfId="0" applyBorder="1"/>
    <xf numFmtId="9" fontId="0" fillId="0" borderId="1" xfId="0" applyNumberFormat="1" applyFill="1" applyBorder="1" applyAlignment="1">
      <alignment horizontal="center" vertical="center"/>
    </xf>
    <xf numFmtId="4" fontId="0" fillId="0" borderId="0" xfId="0" applyNumberFormat="1"/>
    <xf numFmtId="0" fontId="21" fillId="0" borderId="6"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0" fontId="25" fillId="4" borderId="1"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5" xfId="0" applyFont="1" applyFill="1" applyBorder="1" applyAlignment="1">
      <alignment horizontal="center" vertical="center" wrapText="1"/>
    </xf>
    <xf numFmtId="164" fontId="21" fillId="3" borderId="4" xfId="0" applyNumberFormat="1" applyFont="1" applyFill="1" applyBorder="1" applyAlignment="1">
      <alignment horizontal="center" vertical="center"/>
    </xf>
    <xf numFmtId="0" fontId="21" fillId="0" borderId="4" xfId="0" applyFont="1" applyBorder="1" applyAlignment="1">
      <alignment horizontal="left" vertical="center" wrapText="1"/>
    </xf>
    <xf numFmtId="0" fontId="0" fillId="0" borderId="0" xfId="0"/>
    <xf numFmtId="164" fontId="23" fillId="0" borderId="4" xfId="0" applyNumberFormat="1" applyFont="1" applyFill="1" applyBorder="1" applyAlignment="1">
      <alignment horizontal="center" vertical="center"/>
    </xf>
    <xf numFmtId="0" fontId="23" fillId="0" borderId="4" xfId="0" applyFont="1" applyBorder="1"/>
    <xf numFmtId="9" fontId="23" fillId="0" borderId="4" xfId="0" applyNumberFormat="1" applyFont="1" applyFill="1" applyBorder="1" applyAlignment="1">
      <alignment horizontal="center" vertical="center"/>
    </xf>
    <xf numFmtId="0" fontId="30" fillId="0" borderId="4" xfId="0" applyFont="1" applyBorder="1" applyAlignment="1">
      <alignment horizontal="left" vertical="center" wrapText="1"/>
    </xf>
    <xf numFmtId="0" fontId="31" fillId="5" borderId="4" xfId="0" applyFont="1" applyFill="1" applyBorder="1" applyAlignment="1">
      <alignment horizontal="left" vertical="center" wrapText="1"/>
    </xf>
    <xf numFmtId="1" fontId="30" fillId="5" borderId="4" xfId="0" applyNumberFormat="1" applyFont="1" applyFill="1" applyBorder="1" applyAlignment="1">
      <alignment horizontal="center" vertical="center"/>
    </xf>
    <xf numFmtId="164" fontId="30" fillId="5" borderId="4" xfId="0" applyNumberFormat="1" applyFont="1" applyFill="1" applyBorder="1" applyAlignment="1">
      <alignment horizontal="center" vertical="center"/>
    </xf>
    <xf numFmtId="164" fontId="30" fillId="0" borderId="4" xfId="0" applyNumberFormat="1" applyFont="1" applyFill="1" applyBorder="1" applyAlignment="1">
      <alignment horizontal="center" vertical="center"/>
    </xf>
    <xf numFmtId="0" fontId="23" fillId="0" borderId="4" xfId="0" applyFont="1" applyFill="1" applyBorder="1" applyAlignment="1">
      <alignment horizontal="center" vertical="center"/>
    </xf>
    <xf numFmtId="0" fontId="32" fillId="3" borderId="1" xfId="0" applyFont="1" applyFill="1" applyBorder="1" applyAlignment="1">
      <alignment horizontal="left" vertical="center" wrapText="1"/>
    </xf>
    <xf numFmtId="0" fontId="32" fillId="3" borderId="1" xfId="0" applyFont="1" applyFill="1" applyBorder="1" applyAlignment="1">
      <alignment horizontal="center" vertical="center" wrapText="1"/>
    </xf>
    <xf numFmtId="164" fontId="26" fillId="0" borderId="1" xfId="0" applyNumberFormat="1" applyFont="1" applyFill="1" applyBorder="1" applyAlignment="1">
      <alignment horizontal="center" vertical="center"/>
    </xf>
    <xf numFmtId="9" fontId="32" fillId="3" borderId="1" xfId="0" applyNumberFormat="1" applyFont="1" applyFill="1" applyBorder="1" applyAlignment="1">
      <alignment horizontal="center" vertical="center" wrapText="1"/>
    </xf>
    <xf numFmtId="9" fontId="32" fillId="3" borderId="1" xfId="0" applyNumberFormat="1" applyFont="1" applyFill="1" applyBorder="1" applyAlignment="1">
      <alignment horizontal="left" vertical="center" wrapText="1"/>
    </xf>
    <xf numFmtId="9" fontId="26" fillId="0" borderId="1" xfId="0" applyNumberFormat="1" applyFont="1" applyFill="1" applyBorder="1" applyAlignment="1">
      <alignment horizontal="center" vertical="center"/>
    </xf>
    <xf numFmtId="0" fontId="32" fillId="3" borderId="2" xfId="0" applyFont="1" applyFill="1" applyBorder="1" applyAlignment="1">
      <alignment horizontal="left" vertical="center" wrapText="1"/>
    </xf>
    <xf numFmtId="9" fontId="26" fillId="0" borderId="2" xfId="0" applyNumberFormat="1" applyFont="1" applyFill="1" applyBorder="1" applyAlignment="1">
      <alignment horizontal="center" vertical="center"/>
    </xf>
    <xf numFmtId="0" fontId="32" fillId="3" borderId="2"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0" fillId="0" borderId="1" xfId="0" applyBorder="1"/>
    <xf numFmtId="0" fontId="0" fillId="0" borderId="1" xfId="0" applyBorder="1" applyAlignment="1">
      <alignment horizontal="center" vertical="center"/>
    </xf>
    <xf numFmtId="0" fontId="20" fillId="3" borderId="1" xfId="0" applyFont="1" applyFill="1" applyBorder="1" applyAlignment="1">
      <alignment horizontal="left" vertical="center" wrapText="1"/>
    </xf>
    <xf numFmtId="1" fontId="26"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18" xfId="0" applyBorder="1"/>
    <xf numFmtId="0" fontId="0" fillId="0" borderId="19" xfId="0" applyBorder="1"/>
    <xf numFmtId="0" fontId="33" fillId="3" borderId="5" xfId="0" applyFont="1" applyFill="1" applyBorder="1" applyAlignment="1">
      <alignment horizontal="left" vertical="center" wrapText="1"/>
    </xf>
    <xf numFmtId="0" fontId="0" fillId="0" borderId="5" xfId="0" applyBorder="1"/>
    <xf numFmtId="9" fontId="34" fillId="0" borderId="5" xfId="0" applyNumberFormat="1" applyFont="1" applyBorder="1" applyAlignment="1">
      <alignment horizontal="center" vertical="center"/>
    </xf>
    <xf numFmtId="0" fontId="34" fillId="0" borderId="5" xfId="0" applyFont="1" applyBorder="1" applyAlignment="1">
      <alignment horizontal="center" vertical="center"/>
    </xf>
    <xf numFmtId="0" fontId="0" fillId="0" borderId="5" xfId="0" applyBorder="1" applyAlignment="1">
      <alignment horizontal="center" vertical="center"/>
    </xf>
    <xf numFmtId="0" fontId="0" fillId="0" borderId="20" xfId="0" applyBorder="1"/>
    <xf numFmtId="0" fontId="23" fillId="0" borderId="4" xfId="0" applyFont="1" applyBorder="1" applyAlignment="1">
      <alignment horizontal="left" vertical="center" wrapText="1"/>
    </xf>
    <xf numFmtId="0" fontId="23" fillId="3" borderId="5" xfId="0" applyFont="1" applyFill="1" applyBorder="1" applyAlignment="1">
      <alignment horizontal="left" vertical="center" wrapText="1"/>
    </xf>
    <xf numFmtId="164" fontId="23" fillId="3" borderId="5" xfId="0" applyNumberFormat="1" applyFont="1" applyFill="1" applyBorder="1" applyAlignment="1">
      <alignment horizontal="center" vertical="center"/>
    </xf>
    <xf numFmtId="9" fontId="23" fillId="3" borderId="5" xfId="0" applyNumberFormat="1" applyFont="1" applyFill="1" applyBorder="1" applyAlignment="1">
      <alignment horizontal="center" vertical="center"/>
    </xf>
    <xf numFmtId="9" fontId="0" fillId="3" borderId="5" xfId="0" applyNumberFormat="1" applyFill="1" applyBorder="1" applyAlignment="1">
      <alignment horizontal="center" vertical="center"/>
    </xf>
    <xf numFmtId="164" fontId="23" fillId="3" borderId="5" xfId="0" applyNumberFormat="1" applyFont="1" applyFill="1" applyBorder="1" applyAlignment="1">
      <alignment vertical="center"/>
    </xf>
    <xf numFmtId="0" fontId="32" fillId="6" borderId="1" xfId="0" applyFont="1" applyFill="1" applyBorder="1" applyAlignment="1">
      <alignment horizontal="left" vertical="center" wrapText="1"/>
    </xf>
    <xf numFmtId="3" fontId="32" fillId="6" borderId="1" xfId="0" applyNumberFormat="1" applyFont="1" applyFill="1" applyBorder="1" applyAlignment="1">
      <alignment horizontal="center" vertical="center" wrapText="1"/>
    </xf>
    <xf numFmtId="3" fontId="32" fillId="6" borderId="1" xfId="0" applyNumberFormat="1" applyFont="1" applyFill="1" applyBorder="1" applyAlignment="1">
      <alignment horizontal="center" vertical="center"/>
    </xf>
    <xf numFmtId="0" fontId="32" fillId="6" borderId="1" xfId="0" applyFont="1" applyFill="1" applyBorder="1" applyAlignment="1">
      <alignment horizontal="center" vertical="center" wrapText="1"/>
    </xf>
    <xf numFmtId="0" fontId="32" fillId="6"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7" borderId="6" xfId="0" applyFont="1" applyFill="1" applyBorder="1" applyAlignment="1">
      <alignment horizontal="center" vertical="center"/>
    </xf>
    <xf numFmtId="3" fontId="3" fillId="7" borderId="6" xfId="0" applyNumberFormat="1" applyFont="1" applyFill="1" applyBorder="1" applyAlignment="1">
      <alignment horizontal="center" vertical="center"/>
    </xf>
    <xf numFmtId="0" fontId="3" fillId="7" borderId="6" xfId="0" applyFont="1" applyFill="1" applyBorder="1" applyAlignment="1">
      <alignment horizontal="left" vertical="center" wrapText="1"/>
    </xf>
    <xf numFmtId="0" fontId="3" fillId="7" borderId="1" xfId="0" applyFont="1" applyFill="1" applyBorder="1" applyAlignment="1">
      <alignment horizontal="center" vertical="center"/>
    </xf>
    <xf numFmtId="3" fontId="3" fillId="7" borderId="1" xfId="0" applyNumberFormat="1" applyFont="1" applyFill="1" applyBorder="1" applyAlignment="1">
      <alignment horizontal="center" vertical="center"/>
    </xf>
    <xf numFmtId="0" fontId="3" fillId="7" borderId="1" xfId="0" applyFont="1" applyFill="1" applyBorder="1" applyAlignment="1">
      <alignment horizontal="left" vertical="center" wrapText="1"/>
    </xf>
    <xf numFmtId="0" fontId="32" fillId="8" borderId="1" xfId="0" applyFont="1" applyFill="1" applyBorder="1" applyAlignment="1">
      <alignment vertical="top" wrapText="1"/>
    </xf>
    <xf numFmtId="3" fontId="20" fillId="9" borderId="1" xfId="0" applyNumberFormat="1" applyFont="1" applyFill="1" applyBorder="1" applyAlignment="1">
      <alignment horizontal="center" vertical="center"/>
    </xf>
    <xf numFmtId="3" fontId="32" fillId="9" borderId="1" xfId="0" applyNumberFormat="1" applyFont="1" applyFill="1" applyBorder="1" applyAlignment="1">
      <alignment horizontal="center" vertical="center" wrapText="1"/>
    </xf>
    <xf numFmtId="3" fontId="32" fillId="9" borderId="1" xfId="0" applyNumberFormat="1" applyFont="1" applyFill="1" applyBorder="1" applyAlignment="1">
      <alignment horizontal="center" vertical="center"/>
    </xf>
    <xf numFmtId="3" fontId="3" fillId="9" borderId="1" xfId="0" applyNumberFormat="1" applyFont="1" applyFill="1" applyBorder="1" applyAlignment="1">
      <alignment horizontal="center" vertical="center"/>
    </xf>
    <xf numFmtId="0" fontId="3" fillId="9" borderId="1" xfId="0" applyFont="1" applyFill="1" applyBorder="1" applyAlignment="1">
      <alignment horizontal="center" vertical="center" wrapText="1"/>
    </xf>
    <xf numFmtId="3" fontId="3" fillId="7" borderId="5" xfId="0" applyNumberFormat="1" applyFont="1" applyFill="1" applyBorder="1" applyAlignment="1">
      <alignment horizontal="center" vertical="center"/>
    </xf>
    <xf numFmtId="3" fontId="3" fillId="7" borderId="5" xfId="0" applyNumberFormat="1"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0" fillId="0" borderId="0" xfId="0"/>
    <xf numFmtId="0" fontId="3" fillId="3" borderId="1" xfId="0" applyFont="1" applyFill="1" applyBorder="1" applyAlignment="1">
      <alignment horizontal="left" vertical="center" wrapText="1"/>
    </xf>
    <xf numFmtId="0" fontId="0" fillId="0" borderId="17" xfId="0" applyFill="1" applyBorder="1"/>
    <xf numFmtId="0" fontId="3"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left" vertical="center" wrapText="1"/>
    </xf>
    <xf numFmtId="0" fontId="40" fillId="10" borderId="0" xfId="0" applyFont="1" applyFill="1"/>
    <xf numFmtId="0" fontId="21" fillId="0" borderId="6"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0" fontId="25" fillId="4" borderId="1"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2" xfId="0" applyFont="1" applyFill="1" applyBorder="1" applyAlignment="1">
      <alignment horizontal="center" vertical="center"/>
    </xf>
    <xf numFmtId="0" fontId="25" fillId="4" borderId="2" xfId="0" applyFont="1" applyFill="1" applyBorder="1" applyAlignment="1">
      <alignment horizontal="center" vertical="center" wrapText="1"/>
    </xf>
    <xf numFmtId="164" fontId="21" fillId="3" borderId="1" xfId="0" applyNumberFormat="1" applyFont="1" applyFill="1" applyBorder="1" applyAlignment="1">
      <alignment horizontal="center"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vertical="center" wrapText="1"/>
    </xf>
    <xf numFmtId="0" fontId="40" fillId="3" borderId="0" xfId="0" applyFont="1" applyFill="1"/>
    <xf numFmtId="164" fontId="40" fillId="3" borderId="0" xfId="0" applyNumberFormat="1" applyFont="1" applyFill="1"/>
    <xf numFmtId="0" fontId="40" fillId="3" borderId="0" xfId="0" applyFont="1" applyFill="1" applyBorder="1"/>
    <xf numFmtId="0" fontId="2" fillId="3" borderId="0"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1" fillId="3" borderId="1" xfId="0" applyFont="1" applyFill="1" applyBorder="1" applyAlignment="1">
      <alignment horizontal="center"/>
    </xf>
    <xf numFmtId="0" fontId="21" fillId="3" borderId="1" xfId="0" applyFont="1" applyFill="1" applyBorder="1" applyAlignment="1">
      <alignment horizontal="center" vertical="center"/>
    </xf>
    <xf numFmtId="1" fontId="21" fillId="3" borderId="1" xfId="0" applyNumberFormat="1" applyFont="1" applyFill="1" applyBorder="1" applyAlignment="1">
      <alignment horizontal="center" vertical="center"/>
    </xf>
    <xf numFmtId="0" fontId="21" fillId="3" borderId="1" xfId="0" applyFont="1" applyFill="1" applyBorder="1" applyAlignment="1">
      <alignment horizontal="right"/>
    </xf>
    <xf numFmtId="164" fontId="21" fillId="3" borderId="1" xfId="0" applyNumberFormat="1" applyFont="1" applyFill="1" applyBorder="1" applyAlignment="1">
      <alignment vertical="center"/>
    </xf>
    <xf numFmtId="3" fontId="3" fillId="3" borderId="1" xfId="0" applyNumberFormat="1" applyFont="1" applyFill="1" applyBorder="1" applyAlignment="1">
      <alignment horizontal="center" vertical="center"/>
    </xf>
    <xf numFmtId="0" fontId="15" fillId="4" borderId="2" xfId="0" applyFont="1" applyFill="1" applyBorder="1" applyAlignment="1">
      <alignment horizontal="center" vertical="center"/>
    </xf>
    <xf numFmtId="0" fontId="20" fillId="0" borderId="1" xfId="0" applyFont="1" applyFill="1" applyBorder="1"/>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9" fontId="20" fillId="0" borderId="1" xfId="0" applyNumberFormat="1" applyFont="1" applyFill="1" applyBorder="1" applyAlignment="1">
      <alignment horizontal="center" vertical="center"/>
    </xf>
    <xf numFmtId="9" fontId="20" fillId="0" borderId="1" xfId="0" applyNumberFormat="1" applyFont="1" applyFill="1" applyBorder="1" applyAlignment="1">
      <alignment horizontal="left" vertical="center"/>
    </xf>
    <xf numFmtId="164" fontId="3" fillId="0" borderId="1"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0" fontId="20" fillId="0" borderId="1" xfId="0" applyFont="1" applyBorder="1" applyAlignment="1">
      <alignment horizontal="left" vertical="center" wrapText="1"/>
    </xf>
    <xf numFmtId="164" fontId="20" fillId="3"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 xfId="0" applyFont="1" applyBorder="1"/>
    <xf numFmtId="0" fontId="15" fillId="0" borderId="1" xfId="0" applyFont="1" applyFill="1" applyBorder="1" applyAlignment="1">
      <alignment horizontal="left" vertical="center" wrapText="1"/>
    </xf>
    <xf numFmtId="164" fontId="20" fillId="0" borderId="1" xfId="0" applyNumberFormat="1" applyFont="1" applyFill="1" applyBorder="1" applyAlignment="1">
      <alignment vertical="center"/>
    </xf>
    <xf numFmtId="0" fontId="20" fillId="3" borderId="1" xfId="0" applyFont="1" applyFill="1" applyBorder="1" applyAlignment="1">
      <alignment vertical="center" wrapText="1"/>
    </xf>
    <xf numFmtId="9" fontId="20" fillId="0" borderId="1" xfId="0" applyNumberFormat="1" applyFont="1" applyBorder="1" applyAlignment="1">
      <alignment horizontal="center" vertical="center"/>
    </xf>
    <xf numFmtId="0" fontId="3" fillId="0" borderId="1" xfId="0" applyFont="1" applyBorder="1"/>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0" fillId="0" borderId="1" xfId="0" applyFont="1" applyFill="1" applyBorder="1" applyAlignment="1">
      <alignment vertical="center" wrapText="1"/>
    </xf>
    <xf numFmtId="0" fontId="32" fillId="0" borderId="1" xfId="0" applyFont="1" applyFill="1" applyBorder="1"/>
    <xf numFmtId="0" fontId="20"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20" fillId="3" borderId="1" xfId="0" applyFont="1" applyFill="1" applyBorder="1" applyAlignment="1">
      <alignment vertical="center" wrapText="1"/>
    </xf>
    <xf numFmtId="0" fontId="21" fillId="0" borderId="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6"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25" fillId="4" borderId="1" xfId="0" applyFont="1" applyFill="1" applyBorder="1" applyAlignment="1">
      <alignment horizontal="center" vertical="center" wrapText="1"/>
    </xf>
    <xf numFmtId="0" fontId="35" fillId="0" borderId="0" xfId="0" applyFont="1" applyAlignment="1">
      <alignment horizontal="center" vertical="center"/>
    </xf>
    <xf numFmtId="0" fontId="29" fillId="0" borderId="0" xfId="0" applyFont="1" applyAlignment="1">
      <alignment horizontal="left"/>
    </xf>
    <xf numFmtId="0" fontId="39" fillId="0" borderId="21" xfId="0" applyFont="1" applyBorder="1" applyAlignment="1">
      <alignment horizontal="left" vertical="center" wrapText="1"/>
    </xf>
    <xf numFmtId="0" fontId="39" fillId="0" borderId="0" xfId="0" applyFont="1" applyBorder="1" applyAlignment="1">
      <alignment horizontal="left" vertical="center" wrapText="1"/>
    </xf>
    <xf numFmtId="0" fontId="25" fillId="4" borderId="8"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1" fillId="3" borderId="22" xfId="0" applyFont="1" applyFill="1" applyBorder="1" applyAlignment="1">
      <alignment vertical="center" wrapText="1"/>
    </xf>
    <xf numFmtId="0" fontId="21" fillId="3" borderId="23" xfId="0" applyFont="1" applyFill="1" applyBorder="1" applyAlignment="1">
      <alignment vertical="center" wrapText="1"/>
    </xf>
    <xf numFmtId="0" fontId="21" fillId="3" borderId="24" xfId="0" applyFont="1" applyFill="1" applyBorder="1" applyAlignment="1">
      <alignment vertical="center" wrapText="1"/>
    </xf>
    <xf numFmtId="0" fontId="21" fillId="3" borderId="7" xfId="0" applyFont="1" applyFill="1" applyBorder="1" applyAlignment="1">
      <alignment vertical="center" wrapText="1"/>
    </xf>
    <xf numFmtId="0" fontId="21" fillId="3" borderId="25" xfId="0" applyFont="1" applyFill="1" applyBorder="1" applyAlignment="1">
      <alignment vertical="center" wrapText="1"/>
    </xf>
    <xf numFmtId="0" fontId="21" fillId="3" borderId="26" xfId="0" applyFont="1" applyFill="1" applyBorder="1" applyAlignment="1">
      <alignment vertical="center" wrapText="1"/>
    </xf>
    <xf numFmtId="0" fontId="21" fillId="3" borderId="2" xfId="0" applyFont="1" applyFill="1" applyBorder="1" applyAlignment="1">
      <alignment horizontal="left" vertical="center" wrapText="1"/>
    </xf>
    <xf numFmtId="0" fontId="21" fillId="3" borderId="26" xfId="0" applyFont="1" applyFill="1" applyBorder="1" applyAlignment="1">
      <alignment horizontal="left" vertical="center" wrapText="1"/>
    </xf>
    <xf numFmtId="0" fontId="21" fillId="3" borderId="2" xfId="0" applyFont="1" applyFill="1" applyBorder="1" applyAlignment="1">
      <alignment horizontal="center"/>
    </xf>
    <xf numFmtId="0" fontId="21" fillId="3" borderId="26" xfId="0" applyFont="1" applyFill="1" applyBorder="1" applyAlignment="1">
      <alignment horizontal="center"/>
    </xf>
    <xf numFmtId="0" fontId="21" fillId="3" borderId="2" xfId="0" applyFont="1" applyFill="1" applyBorder="1" applyAlignment="1">
      <alignment horizontal="center" vertical="center"/>
    </xf>
    <xf numFmtId="0" fontId="21" fillId="3" borderId="26" xfId="0" applyFont="1" applyFill="1" applyBorder="1" applyAlignment="1">
      <alignment horizontal="center" vertical="center"/>
    </xf>
    <xf numFmtId="0" fontId="21" fillId="3" borderId="33"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21" fillId="3" borderId="20" xfId="0" applyFont="1" applyFill="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164" fontId="21" fillId="3" borderId="7" xfId="0" applyNumberFormat="1" applyFont="1" applyFill="1" applyBorder="1" applyAlignment="1">
      <alignment horizontal="right" vertical="center"/>
    </xf>
    <xf numFmtId="164" fontId="21" fillId="3" borderId="4" xfId="0" applyNumberFormat="1" applyFont="1" applyFill="1" applyBorder="1" applyAlignment="1">
      <alignment horizontal="right" vertical="center"/>
    </xf>
    <xf numFmtId="1" fontId="21" fillId="3" borderId="2" xfId="0" applyNumberFormat="1" applyFont="1" applyFill="1" applyBorder="1" applyAlignment="1">
      <alignment horizontal="center" vertical="center"/>
    </xf>
    <xf numFmtId="1" fontId="21" fillId="3" borderId="26" xfId="0" applyNumberFormat="1" applyFont="1" applyFill="1" applyBorder="1" applyAlignment="1">
      <alignment horizontal="center" vertical="center"/>
    </xf>
    <xf numFmtId="0" fontId="21" fillId="0" borderId="22" xfId="0" applyFont="1" applyBorder="1" applyAlignment="1">
      <alignment horizontal="left" vertical="center" wrapText="1"/>
    </xf>
    <xf numFmtId="0" fontId="21" fillId="0" borderId="7" xfId="0" applyFont="1" applyBorder="1" applyAlignment="1">
      <alignment horizontal="left" vertical="center" wrapText="1"/>
    </xf>
    <xf numFmtId="164" fontId="21" fillId="3" borderId="7" xfId="0" applyNumberFormat="1" applyFont="1" applyFill="1" applyBorder="1" applyAlignment="1">
      <alignment horizontal="center" vertical="center"/>
    </xf>
    <xf numFmtId="164" fontId="21" fillId="3" borderId="4" xfId="0" applyNumberFormat="1" applyFont="1" applyFill="1" applyBorder="1" applyAlignment="1">
      <alignment horizontal="center" vertical="center"/>
    </xf>
    <xf numFmtId="0" fontId="21" fillId="3" borderId="2" xfId="0" applyFont="1" applyFill="1" applyBorder="1" applyAlignment="1">
      <alignment horizontal="right"/>
    </xf>
    <xf numFmtId="0" fontId="21" fillId="3" borderId="26" xfId="0" applyFont="1" applyFill="1" applyBorder="1" applyAlignment="1">
      <alignment horizontal="right"/>
    </xf>
    <xf numFmtId="0" fontId="21" fillId="3" borderId="2"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22" xfId="0" applyFont="1" applyFill="1" applyBorder="1" applyAlignment="1">
      <alignment horizontal="left" vertical="center" wrapText="1"/>
    </xf>
    <xf numFmtId="0" fontId="21" fillId="3" borderId="23" xfId="0" applyFont="1" applyFill="1" applyBorder="1" applyAlignment="1">
      <alignment horizontal="left" vertical="center" wrapText="1"/>
    </xf>
    <xf numFmtId="0" fontId="21" fillId="3" borderId="24"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25" xfId="0" applyFont="1" applyFill="1" applyBorder="1" applyAlignment="1">
      <alignment horizontal="left" vertical="center" wrapText="1"/>
    </xf>
    <xf numFmtId="0" fontId="21" fillId="0" borderId="4"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2" fillId="3" borderId="2" xfId="0" applyFont="1" applyFill="1" applyBorder="1" applyAlignment="1">
      <alignment horizontal="left" vertical="center" wrapText="1"/>
    </xf>
    <xf numFmtId="0" fontId="22" fillId="3" borderId="25" xfId="0" applyFont="1" applyFill="1" applyBorder="1" applyAlignment="1">
      <alignment horizontal="left" vertical="center" wrapText="1"/>
    </xf>
    <xf numFmtId="0" fontId="22" fillId="3" borderId="26" xfId="0" applyFont="1" applyFill="1" applyBorder="1" applyAlignment="1">
      <alignment horizontal="left" vertical="center" wrapText="1"/>
    </xf>
    <xf numFmtId="0" fontId="21" fillId="3" borderId="18" xfId="0" applyFont="1" applyFill="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Border="1" applyAlignment="1">
      <alignment horizontal="left" vertical="center" wrapText="1"/>
    </xf>
    <xf numFmtId="0" fontId="25" fillId="4" borderId="22"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38" fillId="0" borderId="26"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7"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33"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35" xfId="0" applyFont="1" applyBorder="1" applyAlignment="1">
      <alignment horizontal="left" vertical="center" wrapText="1"/>
    </xf>
    <xf numFmtId="0" fontId="21" fillId="3" borderId="12" xfId="0" applyFont="1" applyFill="1" applyBorder="1" applyAlignment="1">
      <alignmen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24" xfId="0" applyFill="1" applyBorder="1" applyAlignment="1">
      <alignment horizontal="left" vertical="top" wrapText="1"/>
    </xf>
    <xf numFmtId="0" fontId="37" fillId="0" borderId="4" xfId="0" applyFont="1" applyFill="1" applyBorder="1" applyAlignment="1">
      <alignment horizontal="left" vertical="center"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7" fillId="0" borderId="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7" xfId="0"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5" fillId="4" borderId="27" xfId="0" applyFont="1" applyFill="1" applyBorder="1" applyAlignment="1">
      <alignment horizontal="center" vertical="center" wrapText="1"/>
    </xf>
    <xf numFmtId="0" fontId="25" fillId="4" borderId="28"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30" xfId="0" applyFont="1" applyFill="1" applyBorder="1" applyAlignment="1">
      <alignment horizontal="center" vertical="center" wrapText="1"/>
    </xf>
    <xf numFmtId="0" fontId="21" fillId="3" borderId="1" xfId="0" applyFont="1" applyFill="1" applyBorder="1" applyAlignment="1">
      <alignment horizontal="right"/>
    </xf>
    <xf numFmtId="1" fontId="21" fillId="3" borderId="1" xfId="0" applyNumberFormat="1" applyFont="1" applyFill="1" applyBorder="1" applyAlignment="1">
      <alignment horizontal="center" vertical="center"/>
    </xf>
    <xf numFmtId="0" fontId="21" fillId="3"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41" fillId="0" borderId="21" xfId="0" applyFont="1" applyBorder="1" applyAlignment="1">
      <alignment horizontal="left" vertical="center" wrapText="1"/>
    </xf>
    <xf numFmtId="0" fontId="21" fillId="3" borderId="1" xfId="0" applyFont="1" applyFill="1" applyBorder="1" applyAlignment="1">
      <alignment vertical="center" wrapText="1"/>
    </xf>
    <xf numFmtId="0" fontId="22" fillId="3" borderId="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25" xfId="0" applyFont="1" applyBorder="1" applyAlignment="1">
      <alignment horizontal="left" vertical="center" wrapText="1"/>
    </xf>
    <xf numFmtId="0" fontId="20" fillId="0" borderId="4" xfId="0" applyFont="1" applyBorder="1" applyAlignment="1">
      <alignment horizontal="left" vertical="center" wrapText="1"/>
    </xf>
    <xf numFmtId="0" fontId="20" fillId="3" borderId="1"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19" xfId="0" applyFont="1" applyFill="1" applyBorder="1" applyAlignment="1">
      <alignment horizontal="center" vertical="center" wrapText="1"/>
    </xf>
    <xf numFmtId="164" fontId="21" fillId="3" borderId="1" xfId="0" applyNumberFormat="1" applyFont="1" applyFill="1" applyBorder="1" applyAlignment="1">
      <alignment horizontal="center" vertical="center"/>
    </xf>
    <xf numFmtId="164" fontId="21" fillId="3" borderId="1" xfId="0" applyNumberFormat="1" applyFont="1" applyFill="1" applyBorder="1" applyAlignment="1">
      <alignment horizontal="right" vertical="center"/>
    </xf>
    <xf numFmtId="0" fontId="21" fillId="3" borderId="1" xfId="0" applyFont="1" applyFill="1" applyBorder="1" applyAlignment="1">
      <alignment horizontal="center"/>
    </xf>
    <xf numFmtId="0" fontId="21" fillId="3" borderId="1" xfId="0" applyFont="1" applyFill="1" applyBorder="1" applyAlignment="1">
      <alignment horizontal="center" vertical="center"/>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24" xfId="0" applyFont="1" applyFill="1" applyBorder="1" applyAlignment="1">
      <alignment vertical="center" wrapText="1"/>
    </xf>
    <xf numFmtId="0" fontId="21" fillId="0" borderId="7"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0" fillId="0" borderId="0" xfId="0"/>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Q140"/>
  <sheetViews>
    <sheetView topLeftCell="A97" workbookViewId="0">
      <selection activeCell="A116" sqref="A116:Q140"/>
    </sheetView>
  </sheetViews>
  <sheetFormatPr baseColWidth="10" defaultRowHeight="15"/>
  <cols>
    <col min="1" max="1" width="23.85546875" customWidth="1"/>
    <col min="2" max="2" width="28.28515625" customWidth="1"/>
    <col min="3" max="3" width="28.7109375" customWidth="1"/>
    <col min="4" max="4" width="16.7109375" customWidth="1"/>
    <col min="5" max="5" width="18.7109375" customWidth="1"/>
    <col min="6" max="6" width="19.7109375" customWidth="1"/>
    <col min="7" max="7" width="16.140625" customWidth="1"/>
    <col min="8" max="8" width="10.28515625" customWidth="1"/>
    <col min="9" max="9" width="14.42578125" customWidth="1"/>
    <col min="10" max="11" width="16.7109375" customWidth="1"/>
    <col min="12" max="12" width="12.28515625" customWidth="1"/>
    <col min="13" max="13" width="17.42578125" customWidth="1"/>
    <col min="14" max="14" width="13.28515625" customWidth="1"/>
    <col min="15" max="15" width="15.42578125" customWidth="1"/>
    <col min="16" max="16" width="12.7109375" customWidth="1"/>
    <col min="17" max="17" width="15.5703125" customWidth="1"/>
  </cols>
  <sheetData>
    <row r="1" spans="1:17" ht="18">
      <c r="A1" s="366" t="s">
        <v>365</v>
      </c>
      <c r="B1" s="366"/>
      <c r="C1" s="366"/>
      <c r="D1" s="366"/>
      <c r="E1" s="366"/>
      <c r="F1" s="366"/>
      <c r="G1" s="366"/>
      <c r="H1" s="366"/>
      <c r="I1" s="366"/>
      <c r="J1" s="366"/>
      <c r="K1" s="366"/>
      <c r="L1" s="366"/>
      <c r="M1" s="366"/>
      <c r="N1" s="366"/>
      <c r="O1" s="366"/>
      <c r="P1" s="366"/>
      <c r="Q1" s="366"/>
    </row>
    <row r="2" spans="1:17">
      <c r="A2" s="3"/>
      <c r="B2" s="4"/>
      <c r="C2" s="3"/>
      <c r="D2" s="3"/>
      <c r="E2" s="3"/>
      <c r="F2" s="3"/>
      <c r="G2" s="3"/>
      <c r="H2" s="3"/>
      <c r="I2" s="3"/>
      <c r="J2" s="3"/>
      <c r="K2" s="3"/>
      <c r="L2" s="3"/>
      <c r="M2" s="3"/>
      <c r="N2" s="3"/>
      <c r="O2" s="3"/>
      <c r="P2" s="56"/>
      <c r="Q2" s="3"/>
    </row>
    <row r="3" spans="1:17" ht="15.75">
      <c r="A3" s="367" t="s">
        <v>354</v>
      </c>
      <c r="B3" s="367"/>
      <c r="C3" s="367"/>
      <c r="D3" s="367"/>
      <c r="E3" s="367"/>
      <c r="F3" s="367"/>
      <c r="G3" s="367"/>
      <c r="H3" s="367"/>
      <c r="I3" s="367"/>
      <c r="J3" s="367"/>
      <c r="K3" s="367"/>
      <c r="L3" s="367"/>
      <c r="M3" s="367"/>
      <c r="N3" s="367"/>
      <c r="O3" s="367"/>
      <c r="P3" s="367"/>
      <c r="Q3" s="72"/>
    </row>
    <row r="4" spans="1:17">
      <c r="A4" s="3"/>
      <c r="B4" s="4"/>
      <c r="C4" s="3"/>
      <c r="D4" s="3"/>
      <c r="E4" s="3"/>
      <c r="F4" s="3"/>
      <c r="G4" s="3"/>
      <c r="H4" s="3"/>
      <c r="I4" s="3"/>
      <c r="J4" s="3"/>
      <c r="K4" s="3"/>
      <c r="L4" s="3"/>
      <c r="M4" s="3"/>
      <c r="N4" s="3"/>
      <c r="O4" s="3"/>
      <c r="P4" s="56"/>
      <c r="Q4" s="3"/>
    </row>
    <row r="5" spans="1:17">
      <c r="A5" s="423" t="s">
        <v>375</v>
      </c>
      <c r="B5" s="424"/>
      <c r="C5" s="424"/>
      <c r="D5" s="424"/>
      <c r="E5" s="424"/>
      <c r="F5" s="424"/>
      <c r="G5" s="424"/>
      <c r="H5" s="424"/>
      <c r="I5" s="424"/>
      <c r="J5" s="424"/>
      <c r="K5" s="424"/>
      <c r="L5" s="424"/>
      <c r="M5" s="424"/>
      <c r="N5" s="424"/>
      <c r="O5" s="424"/>
      <c r="P5" s="424"/>
      <c r="Q5" s="424"/>
    </row>
    <row r="6" spans="1:17" ht="15.75" thickBot="1">
      <c r="A6" s="3"/>
      <c r="B6" s="4"/>
      <c r="C6" s="3"/>
      <c r="D6" s="3"/>
      <c r="E6" s="3"/>
      <c r="F6" s="3"/>
      <c r="G6" s="3"/>
      <c r="H6" s="3"/>
      <c r="I6" s="3"/>
      <c r="J6" s="3"/>
      <c r="K6" s="3"/>
      <c r="L6" s="3"/>
      <c r="M6" s="3"/>
      <c r="N6" s="3"/>
      <c r="O6" s="3"/>
      <c r="P6" s="56"/>
      <c r="Q6" s="3"/>
    </row>
    <row r="7" spans="1:17">
      <c r="A7" s="425" t="s">
        <v>99</v>
      </c>
      <c r="B7" s="428" t="s">
        <v>189</v>
      </c>
      <c r="C7" s="428" t="s">
        <v>0</v>
      </c>
      <c r="D7" s="487" t="s">
        <v>1</v>
      </c>
      <c r="E7" s="488"/>
      <c r="F7" s="487" t="s">
        <v>191</v>
      </c>
      <c r="G7" s="488"/>
      <c r="H7" s="431" t="s">
        <v>7</v>
      </c>
      <c r="I7" s="432"/>
      <c r="J7" s="432"/>
      <c r="K7" s="432"/>
      <c r="L7" s="432"/>
      <c r="M7" s="432"/>
      <c r="N7" s="432"/>
      <c r="O7" s="433"/>
      <c r="P7" s="428" t="s">
        <v>8</v>
      </c>
      <c r="Q7" s="375" t="s">
        <v>9</v>
      </c>
    </row>
    <row r="8" spans="1:17">
      <c r="A8" s="426"/>
      <c r="B8" s="429"/>
      <c r="C8" s="429"/>
      <c r="D8" s="489"/>
      <c r="E8" s="490"/>
      <c r="F8" s="489"/>
      <c r="G8" s="490"/>
      <c r="H8" s="434">
        <v>2019</v>
      </c>
      <c r="I8" s="435"/>
      <c r="J8" s="434">
        <v>2020</v>
      </c>
      <c r="K8" s="435"/>
      <c r="L8" s="434">
        <v>2021</v>
      </c>
      <c r="M8" s="435"/>
      <c r="N8" s="434">
        <v>2022</v>
      </c>
      <c r="O8" s="435"/>
      <c r="P8" s="429"/>
      <c r="Q8" s="376"/>
    </row>
    <row r="9" spans="1:17" ht="15.75" thickBot="1">
      <c r="A9" s="427"/>
      <c r="B9" s="430"/>
      <c r="C9" s="430"/>
      <c r="D9" s="75" t="s">
        <v>3</v>
      </c>
      <c r="E9" s="233" t="s">
        <v>4</v>
      </c>
      <c r="F9" s="75" t="s">
        <v>190</v>
      </c>
      <c r="G9" s="75" t="s">
        <v>6</v>
      </c>
      <c r="H9" s="75" t="s">
        <v>3</v>
      </c>
      <c r="I9" s="233" t="s">
        <v>4</v>
      </c>
      <c r="J9" s="75" t="s">
        <v>3</v>
      </c>
      <c r="K9" s="233" t="s">
        <v>4</v>
      </c>
      <c r="L9" s="75" t="s">
        <v>3</v>
      </c>
      <c r="M9" s="233" t="s">
        <v>4</v>
      </c>
      <c r="N9" s="75" t="s">
        <v>3</v>
      </c>
      <c r="O9" s="233" t="s">
        <v>4</v>
      </c>
      <c r="P9" s="430"/>
      <c r="Q9" s="377"/>
    </row>
    <row r="10" spans="1:17" ht="85.5">
      <c r="A10" s="478" t="s">
        <v>101</v>
      </c>
      <c r="B10" s="481" t="s">
        <v>261</v>
      </c>
      <c r="C10" s="199" t="s">
        <v>355</v>
      </c>
      <c r="D10" s="200">
        <v>1</v>
      </c>
      <c r="E10" s="201">
        <v>30000000</v>
      </c>
      <c r="F10" s="199" t="s">
        <v>151</v>
      </c>
      <c r="G10" s="199" t="s">
        <v>152</v>
      </c>
      <c r="H10" s="202"/>
      <c r="I10" s="203"/>
      <c r="J10" s="200">
        <v>1</v>
      </c>
      <c r="K10" s="201">
        <v>30000000</v>
      </c>
      <c r="L10" s="204"/>
      <c r="M10" s="204"/>
      <c r="N10" s="204"/>
      <c r="O10" s="204"/>
      <c r="P10" s="205" t="s">
        <v>445</v>
      </c>
      <c r="Q10" s="484" t="s">
        <v>187</v>
      </c>
    </row>
    <row r="11" spans="1:17" ht="114">
      <c r="A11" s="479"/>
      <c r="B11" s="482"/>
      <c r="C11" s="57" t="s">
        <v>356</v>
      </c>
      <c r="D11" s="58">
        <v>1</v>
      </c>
      <c r="E11" s="59"/>
      <c r="F11" s="57" t="s">
        <v>153</v>
      </c>
      <c r="G11" s="57" t="s">
        <v>152</v>
      </c>
      <c r="H11" s="195"/>
      <c r="I11" s="195"/>
      <c r="J11" s="58">
        <v>0.5</v>
      </c>
      <c r="K11" s="61"/>
      <c r="L11" s="58">
        <v>1</v>
      </c>
      <c r="M11" s="61"/>
      <c r="N11" s="61"/>
      <c r="O11" s="61"/>
      <c r="P11" s="60" t="s">
        <v>446</v>
      </c>
      <c r="Q11" s="485"/>
    </row>
    <row r="12" spans="1:17" ht="114">
      <c r="A12" s="479"/>
      <c r="B12" s="482"/>
      <c r="C12" s="57" t="s">
        <v>343</v>
      </c>
      <c r="D12" s="60">
        <v>2</v>
      </c>
      <c r="E12" s="59"/>
      <c r="F12" s="57" t="s">
        <v>102</v>
      </c>
      <c r="G12" s="57" t="s">
        <v>102</v>
      </c>
      <c r="H12" s="194">
        <v>0.15</v>
      </c>
      <c r="I12" s="195"/>
      <c r="J12" s="62" t="s">
        <v>103</v>
      </c>
      <c r="K12" s="62"/>
      <c r="L12" s="62" t="s">
        <v>103</v>
      </c>
      <c r="M12" s="61"/>
      <c r="N12" s="61"/>
      <c r="O12" s="61"/>
      <c r="P12" s="60" t="s">
        <v>447</v>
      </c>
      <c r="Q12" s="485"/>
    </row>
    <row r="13" spans="1:17" ht="85.5">
      <c r="A13" s="479"/>
      <c r="B13" s="482"/>
      <c r="C13" s="57" t="s">
        <v>357</v>
      </c>
      <c r="D13" s="58">
        <v>1</v>
      </c>
      <c r="E13" s="59"/>
      <c r="F13" s="57" t="s">
        <v>104</v>
      </c>
      <c r="G13" s="57" t="s">
        <v>105</v>
      </c>
      <c r="H13" s="194">
        <v>0.15</v>
      </c>
      <c r="I13" s="195"/>
      <c r="J13" s="58">
        <v>1</v>
      </c>
      <c r="K13" s="61"/>
      <c r="L13" s="61"/>
      <c r="M13" s="61"/>
      <c r="N13" s="61"/>
      <c r="O13" s="61"/>
      <c r="P13" s="60" t="s">
        <v>448</v>
      </c>
      <c r="Q13" s="485"/>
    </row>
    <row r="14" spans="1:17" ht="114">
      <c r="A14" s="479"/>
      <c r="B14" s="482"/>
      <c r="C14" s="57" t="s">
        <v>344</v>
      </c>
      <c r="D14" s="58">
        <v>1</v>
      </c>
      <c r="E14" s="59"/>
      <c r="F14" s="57" t="s">
        <v>106</v>
      </c>
      <c r="G14" s="57" t="s">
        <v>107</v>
      </c>
      <c r="H14" s="1">
        <v>0.1</v>
      </c>
      <c r="I14" s="2"/>
      <c r="J14" s="58">
        <v>0.5</v>
      </c>
      <c r="K14" s="61"/>
      <c r="L14" s="58">
        <v>1</v>
      </c>
      <c r="M14" s="61"/>
      <c r="N14" s="61"/>
      <c r="O14" s="61"/>
      <c r="P14" s="60" t="s">
        <v>447</v>
      </c>
      <c r="Q14" s="485"/>
    </row>
    <row r="15" spans="1:17" ht="114">
      <c r="A15" s="479"/>
      <c r="B15" s="482"/>
      <c r="C15" s="57" t="s">
        <v>358</v>
      </c>
      <c r="D15" s="60" t="s">
        <v>108</v>
      </c>
      <c r="E15" s="59"/>
      <c r="F15" s="57" t="s">
        <v>109</v>
      </c>
      <c r="G15" s="57" t="s">
        <v>109</v>
      </c>
      <c r="H15" s="195">
        <v>1</v>
      </c>
      <c r="I15" s="196"/>
      <c r="J15" s="59">
        <v>1</v>
      </c>
      <c r="K15" s="59"/>
      <c r="L15" s="59">
        <v>3</v>
      </c>
      <c r="M15" s="59"/>
      <c r="N15" s="59">
        <v>6</v>
      </c>
      <c r="O15" s="61"/>
      <c r="P15" s="60" t="s">
        <v>449</v>
      </c>
      <c r="Q15" s="485"/>
    </row>
    <row r="16" spans="1:17" ht="142.5">
      <c r="A16" s="479"/>
      <c r="B16" s="482"/>
      <c r="C16" s="57" t="s">
        <v>345</v>
      </c>
      <c r="D16" s="61">
        <v>1</v>
      </c>
      <c r="E16" s="59"/>
      <c r="F16" s="57" t="s">
        <v>110</v>
      </c>
      <c r="G16" s="57" t="s">
        <v>111</v>
      </c>
      <c r="H16" s="195"/>
      <c r="I16" s="195"/>
      <c r="J16" s="59">
        <v>1</v>
      </c>
      <c r="K16" s="61"/>
      <c r="L16" s="58"/>
      <c r="M16" s="61"/>
      <c r="N16" s="59"/>
      <c r="O16" s="60"/>
      <c r="P16" s="60" t="s">
        <v>112</v>
      </c>
      <c r="Q16" s="485"/>
    </row>
    <row r="17" spans="1:17" ht="99.75">
      <c r="A17" s="479"/>
      <c r="B17" s="482"/>
      <c r="C17" s="57" t="s">
        <v>359</v>
      </c>
      <c r="D17" s="58">
        <v>1</v>
      </c>
      <c r="E17" s="59"/>
      <c r="F17" s="57" t="s">
        <v>113</v>
      </c>
      <c r="G17" s="57" t="s">
        <v>114</v>
      </c>
      <c r="H17" s="195"/>
      <c r="I17" s="195"/>
      <c r="J17" s="58">
        <v>1</v>
      </c>
      <c r="K17" s="61"/>
      <c r="L17" s="61"/>
      <c r="M17" s="61"/>
      <c r="N17" s="61"/>
      <c r="O17" s="61"/>
      <c r="P17" s="60" t="s">
        <v>445</v>
      </c>
      <c r="Q17" s="485"/>
    </row>
    <row r="18" spans="1:17" ht="85.5">
      <c r="A18" s="479"/>
      <c r="B18" s="482"/>
      <c r="C18" s="57" t="s">
        <v>245</v>
      </c>
      <c r="D18" s="61">
        <v>1</v>
      </c>
      <c r="E18" s="59"/>
      <c r="F18" s="57" t="s">
        <v>115</v>
      </c>
      <c r="G18" s="57" t="s">
        <v>115</v>
      </c>
      <c r="H18" s="195"/>
      <c r="I18" s="195"/>
      <c r="J18" s="59"/>
      <c r="K18" s="61"/>
      <c r="L18" s="61">
        <v>1</v>
      </c>
      <c r="M18" s="61"/>
      <c r="N18" s="61"/>
      <c r="O18" s="61"/>
      <c r="P18" s="60" t="s">
        <v>116</v>
      </c>
      <c r="Q18" s="485"/>
    </row>
    <row r="19" spans="1:17" ht="128.25">
      <c r="A19" s="479"/>
      <c r="B19" s="482"/>
      <c r="C19" s="57" t="s">
        <v>346</v>
      </c>
      <c r="D19" s="60" t="s">
        <v>117</v>
      </c>
      <c r="E19" s="59">
        <v>50000000</v>
      </c>
      <c r="F19" s="57" t="s">
        <v>118</v>
      </c>
      <c r="G19" s="57" t="s">
        <v>118</v>
      </c>
      <c r="H19" s="195"/>
      <c r="I19" s="195"/>
      <c r="J19" s="61"/>
      <c r="K19" s="61"/>
      <c r="L19" s="61">
        <v>2</v>
      </c>
      <c r="M19" s="61"/>
      <c r="N19" s="61">
        <v>4</v>
      </c>
      <c r="O19" s="60"/>
      <c r="P19" s="60" t="s">
        <v>450</v>
      </c>
      <c r="Q19" s="485"/>
    </row>
    <row r="20" spans="1:17" ht="86.25" thickBot="1">
      <c r="A20" s="480"/>
      <c r="B20" s="483"/>
      <c r="C20" s="99" t="s">
        <v>360</v>
      </c>
      <c r="D20" s="100">
        <v>5</v>
      </c>
      <c r="E20" s="101"/>
      <c r="F20" s="99" t="s">
        <v>119</v>
      </c>
      <c r="G20" s="99" t="s">
        <v>120</v>
      </c>
      <c r="H20" s="206"/>
      <c r="I20" s="206"/>
      <c r="J20" s="101">
        <v>1</v>
      </c>
      <c r="K20" s="101"/>
      <c r="L20" s="101">
        <v>3</v>
      </c>
      <c r="M20" s="101"/>
      <c r="N20" s="101">
        <v>5</v>
      </c>
      <c r="O20" s="102"/>
      <c r="P20" s="100" t="s">
        <v>112</v>
      </c>
      <c r="Q20" s="486"/>
    </row>
    <row r="21" spans="1:17" ht="99.75">
      <c r="A21" s="456" t="s">
        <v>155</v>
      </c>
      <c r="B21" s="459" t="s">
        <v>262</v>
      </c>
      <c r="C21" s="103" t="s">
        <v>246</v>
      </c>
      <c r="D21" s="104">
        <v>5</v>
      </c>
      <c r="E21" s="105"/>
      <c r="F21" s="103" t="s">
        <v>156</v>
      </c>
      <c r="G21" s="103" t="s">
        <v>156</v>
      </c>
      <c r="H21" s="207">
        <v>0.2</v>
      </c>
      <c r="I21" s="208"/>
      <c r="J21" s="106">
        <v>5</v>
      </c>
      <c r="K21" s="104"/>
      <c r="L21" s="104"/>
      <c r="M21" s="104"/>
      <c r="N21" s="104"/>
      <c r="O21" s="104"/>
      <c r="P21" s="107" t="s">
        <v>157</v>
      </c>
      <c r="Q21" s="462" t="s">
        <v>421</v>
      </c>
    </row>
    <row r="22" spans="1:17" ht="114">
      <c r="A22" s="457"/>
      <c r="B22" s="460"/>
      <c r="C22" s="10" t="s">
        <v>347</v>
      </c>
      <c r="D22" s="6">
        <v>15</v>
      </c>
      <c r="E22" s="5"/>
      <c r="F22" s="10" t="s">
        <v>158</v>
      </c>
      <c r="G22" s="10" t="s">
        <v>158</v>
      </c>
      <c r="H22" s="197"/>
      <c r="I22" s="197"/>
      <c r="J22" s="5">
        <v>15</v>
      </c>
      <c r="K22" s="5"/>
      <c r="L22" s="12"/>
      <c r="M22" s="7"/>
      <c r="N22" s="7"/>
      <c r="O22" s="7"/>
      <c r="P22" s="6" t="s">
        <v>159</v>
      </c>
      <c r="Q22" s="463"/>
    </row>
    <row r="23" spans="1:17" ht="213.75">
      <c r="A23" s="457"/>
      <c r="B23" s="460"/>
      <c r="C23" s="275" t="s">
        <v>417</v>
      </c>
      <c r="D23" s="276">
        <v>3000</v>
      </c>
      <c r="E23" s="277"/>
      <c r="F23" s="278" t="s">
        <v>418</v>
      </c>
      <c r="G23" s="278" t="s">
        <v>419</v>
      </c>
      <c r="H23" s="279"/>
      <c r="I23" s="279"/>
      <c r="J23" s="277">
        <v>1000</v>
      </c>
      <c r="K23" s="277"/>
      <c r="L23" s="276">
        <v>2000</v>
      </c>
      <c r="M23" s="279"/>
      <c r="N23" s="277">
        <v>3000</v>
      </c>
      <c r="O23" s="280"/>
      <c r="P23" s="281" t="s">
        <v>420</v>
      </c>
      <c r="Q23" s="463"/>
    </row>
    <row r="24" spans="1:17" ht="114">
      <c r="A24" s="457"/>
      <c r="B24" s="460"/>
      <c r="C24" s="10" t="s">
        <v>422</v>
      </c>
      <c r="D24" s="7">
        <v>3</v>
      </c>
      <c r="E24" s="5"/>
      <c r="F24" s="10" t="s">
        <v>160</v>
      </c>
      <c r="G24" s="10" t="s">
        <v>160</v>
      </c>
      <c r="H24" s="197">
        <v>3</v>
      </c>
      <c r="I24" s="197"/>
      <c r="J24" s="5"/>
      <c r="K24" s="5"/>
      <c r="L24" s="12">
        <v>3</v>
      </c>
      <c r="M24" s="7"/>
      <c r="N24" s="12">
        <v>3</v>
      </c>
      <c r="O24" s="13"/>
      <c r="P24" s="6" t="s">
        <v>451</v>
      </c>
      <c r="Q24" s="463"/>
    </row>
    <row r="25" spans="1:17" ht="157.5" thickBot="1">
      <c r="A25" s="458"/>
      <c r="B25" s="461"/>
      <c r="C25" s="108" t="s">
        <v>423</v>
      </c>
      <c r="D25" s="109">
        <v>0.8</v>
      </c>
      <c r="E25" s="110"/>
      <c r="F25" s="108" t="s">
        <v>247</v>
      </c>
      <c r="G25" s="108" t="s">
        <v>248</v>
      </c>
      <c r="H25" s="209">
        <v>0.2</v>
      </c>
      <c r="I25" s="210"/>
      <c r="J25" s="109">
        <v>0.4</v>
      </c>
      <c r="K25" s="111"/>
      <c r="L25" s="109">
        <v>0.6</v>
      </c>
      <c r="M25" s="111"/>
      <c r="N25" s="109">
        <v>0.8</v>
      </c>
      <c r="O25" s="111"/>
      <c r="P25" s="112" t="s">
        <v>452</v>
      </c>
      <c r="Q25" s="464"/>
    </row>
    <row r="26" spans="1:17" ht="114">
      <c r="A26" s="456" t="s">
        <v>161</v>
      </c>
      <c r="B26" s="459" t="s">
        <v>192</v>
      </c>
      <c r="C26" s="113" t="s">
        <v>249</v>
      </c>
      <c r="D26" s="114">
        <v>1</v>
      </c>
      <c r="E26" s="115"/>
      <c r="F26" s="113" t="s">
        <v>162</v>
      </c>
      <c r="G26" s="113" t="s">
        <v>163</v>
      </c>
      <c r="H26" s="211">
        <v>0.15</v>
      </c>
      <c r="I26" s="212"/>
      <c r="J26" s="114">
        <v>1</v>
      </c>
      <c r="K26" s="116"/>
      <c r="L26" s="114"/>
      <c r="M26" s="116"/>
      <c r="N26" s="116"/>
      <c r="O26" s="116"/>
      <c r="P26" s="121" t="s">
        <v>453</v>
      </c>
      <c r="Q26" s="462" t="s">
        <v>424</v>
      </c>
    </row>
    <row r="27" spans="1:17" ht="128.25">
      <c r="A27" s="457"/>
      <c r="B27" s="460"/>
      <c r="C27" s="82" t="s">
        <v>348</v>
      </c>
      <c r="D27" s="17" t="s">
        <v>164</v>
      </c>
      <c r="E27" s="18">
        <v>25000000</v>
      </c>
      <c r="F27" s="82" t="s">
        <v>165</v>
      </c>
      <c r="G27" s="82" t="s">
        <v>165</v>
      </c>
      <c r="H27" s="198">
        <v>5</v>
      </c>
      <c r="I27" s="198"/>
      <c r="J27" s="17" t="s">
        <v>166</v>
      </c>
      <c r="K27" s="18">
        <v>10000000</v>
      </c>
      <c r="L27" s="17" t="s">
        <v>167</v>
      </c>
      <c r="M27" s="18">
        <v>20000000</v>
      </c>
      <c r="N27" s="17" t="s">
        <v>164</v>
      </c>
      <c r="O27" s="18">
        <v>25000000</v>
      </c>
      <c r="P27" s="15" t="s">
        <v>454</v>
      </c>
      <c r="Q27" s="463"/>
    </row>
    <row r="28" spans="1:17" ht="85.5">
      <c r="A28" s="457"/>
      <c r="B28" s="460"/>
      <c r="C28" s="82" t="s">
        <v>342</v>
      </c>
      <c r="D28" s="16">
        <v>45</v>
      </c>
      <c r="E28" s="18"/>
      <c r="F28" s="82" t="s">
        <v>168</v>
      </c>
      <c r="G28" s="82" t="s">
        <v>168</v>
      </c>
      <c r="H28" s="198">
        <v>10</v>
      </c>
      <c r="I28" s="198"/>
      <c r="J28" s="17" t="s">
        <v>166</v>
      </c>
      <c r="K28" s="17"/>
      <c r="L28" s="19" t="s">
        <v>167</v>
      </c>
      <c r="M28" s="17"/>
      <c r="N28" s="17" t="s">
        <v>164</v>
      </c>
      <c r="O28" s="17"/>
      <c r="P28" s="15" t="s">
        <v>454</v>
      </c>
      <c r="Q28" s="463"/>
    </row>
    <row r="29" spans="1:17" ht="128.25">
      <c r="A29" s="457"/>
      <c r="B29" s="460"/>
      <c r="C29" s="82" t="s">
        <v>250</v>
      </c>
      <c r="D29" s="14">
        <v>1</v>
      </c>
      <c r="E29" s="18"/>
      <c r="F29" s="82" t="s">
        <v>169</v>
      </c>
      <c r="G29" s="82" t="s">
        <v>170</v>
      </c>
      <c r="H29" s="198"/>
      <c r="I29" s="198"/>
      <c r="J29" s="14"/>
      <c r="K29" s="16"/>
      <c r="L29" s="14"/>
      <c r="M29" s="16"/>
      <c r="N29" s="20"/>
      <c r="O29" s="16"/>
      <c r="P29" s="15" t="s">
        <v>455</v>
      </c>
      <c r="Q29" s="463"/>
    </row>
    <row r="30" spans="1:17" ht="214.5" thickBot="1">
      <c r="A30" s="458"/>
      <c r="B30" s="461"/>
      <c r="C30" s="117" t="s">
        <v>251</v>
      </c>
      <c r="D30" s="118">
        <v>0.8</v>
      </c>
      <c r="E30" s="119"/>
      <c r="F30" s="108" t="s">
        <v>171</v>
      </c>
      <c r="G30" s="108" t="s">
        <v>172</v>
      </c>
      <c r="H30" s="213"/>
      <c r="I30" s="213"/>
      <c r="J30" s="120"/>
      <c r="K30" s="120"/>
      <c r="L30" s="118">
        <v>0.4</v>
      </c>
      <c r="M30" s="120"/>
      <c r="N30" s="118">
        <v>0.8</v>
      </c>
      <c r="O30" s="120"/>
      <c r="P30" s="122" t="s">
        <v>456</v>
      </c>
      <c r="Q30" s="464"/>
    </row>
    <row r="31" spans="1:17" ht="213.75">
      <c r="A31" s="468" t="s">
        <v>101</v>
      </c>
      <c r="B31" s="459" t="s">
        <v>263</v>
      </c>
      <c r="C31" s="103" t="s">
        <v>269</v>
      </c>
      <c r="D31" s="104">
        <v>1</v>
      </c>
      <c r="E31" s="105"/>
      <c r="F31" s="103" t="s">
        <v>173</v>
      </c>
      <c r="G31" s="103" t="s">
        <v>173</v>
      </c>
      <c r="H31" s="123"/>
      <c r="I31" s="104"/>
      <c r="J31" s="106"/>
      <c r="K31" s="104"/>
      <c r="L31" s="106"/>
      <c r="M31" s="104"/>
      <c r="N31" s="104">
        <v>1</v>
      </c>
      <c r="O31" s="104"/>
      <c r="P31" s="107" t="s">
        <v>457</v>
      </c>
      <c r="Q31" s="472" t="s">
        <v>425</v>
      </c>
    </row>
    <row r="32" spans="1:17" ht="242.25">
      <c r="A32" s="469"/>
      <c r="B32" s="471"/>
      <c r="C32" s="10" t="s">
        <v>361</v>
      </c>
      <c r="D32" s="8">
        <v>1</v>
      </c>
      <c r="E32" s="5"/>
      <c r="F32" s="10" t="s">
        <v>153</v>
      </c>
      <c r="G32" s="10" t="s">
        <v>152</v>
      </c>
      <c r="H32" s="7"/>
      <c r="I32" s="7"/>
      <c r="J32" s="8"/>
      <c r="K32" s="7"/>
      <c r="L32" s="7"/>
      <c r="M32" s="7"/>
      <c r="N32" s="5">
        <v>100</v>
      </c>
      <c r="O32" s="7"/>
      <c r="P32" s="6" t="s">
        <v>458</v>
      </c>
      <c r="Q32" s="473"/>
    </row>
    <row r="33" spans="1:17" ht="42.75">
      <c r="A33" s="469"/>
      <c r="B33" s="474" t="s">
        <v>264</v>
      </c>
      <c r="C33" s="10" t="s">
        <v>252</v>
      </c>
      <c r="D33" s="12">
        <v>2</v>
      </c>
      <c r="E33" s="5"/>
      <c r="F33" s="10" t="s">
        <v>173</v>
      </c>
      <c r="G33" s="10" t="s">
        <v>173</v>
      </c>
      <c r="H33" s="8"/>
      <c r="I33" s="7"/>
      <c r="J33" s="11">
        <v>1</v>
      </c>
      <c r="K33" s="7"/>
      <c r="L33" s="11">
        <v>2</v>
      </c>
      <c r="M33" s="7"/>
      <c r="N33" s="8"/>
      <c r="O33" s="7"/>
      <c r="P33" s="6" t="s">
        <v>459</v>
      </c>
      <c r="Q33" s="475" t="s">
        <v>426</v>
      </c>
    </row>
    <row r="34" spans="1:17" ht="114">
      <c r="A34" s="469"/>
      <c r="B34" s="460"/>
      <c r="C34" s="10" t="s">
        <v>376</v>
      </c>
      <c r="D34" s="8">
        <v>1</v>
      </c>
      <c r="E34" s="5"/>
      <c r="F34" s="10" t="s">
        <v>153</v>
      </c>
      <c r="G34" s="10" t="s">
        <v>152</v>
      </c>
      <c r="H34" s="7"/>
      <c r="I34" s="7"/>
      <c r="J34" s="8">
        <v>0.5</v>
      </c>
      <c r="K34" s="7"/>
      <c r="L34" s="8">
        <v>1</v>
      </c>
      <c r="M34" s="7"/>
      <c r="N34" s="7"/>
      <c r="O34" s="7"/>
      <c r="P34" s="6" t="s">
        <v>460</v>
      </c>
      <c r="Q34" s="463"/>
    </row>
    <row r="35" spans="1:17" ht="114">
      <c r="A35" s="469"/>
      <c r="B35" s="460"/>
      <c r="C35" s="10" t="s">
        <v>270</v>
      </c>
      <c r="D35" s="5">
        <v>1</v>
      </c>
      <c r="E35" s="5"/>
      <c r="F35" s="81" t="s">
        <v>174</v>
      </c>
      <c r="G35" s="81" t="s">
        <v>175</v>
      </c>
      <c r="H35" s="5"/>
      <c r="I35" s="5"/>
      <c r="J35" s="5">
        <v>1</v>
      </c>
      <c r="K35" s="5"/>
      <c r="L35" s="5"/>
      <c r="M35" s="5"/>
      <c r="N35" s="5"/>
      <c r="O35" s="12"/>
      <c r="P35" s="296" t="s">
        <v>461</v>
      </c>
      <c r="Q35" s="463"/>
    </row>
    <row r="36" spans="1:17" ht="99.75">
      <c r="A36" s="469"/>
      <c r="B36" s="471"/>
      <c r="C36" s="10" t="s">
        <v>349</v>
      </c>
      <c r="D36" s="8">
        <v>1</v>
      </c>
      <c r="E36" s="5"/>
      <c r="F36" s="10" t="s">
        <v>106</v>
      </c>
      <c r="G36" s="10" t="s">
        <v>107</v>
      </c>
      <c r="H36" s="7"/>
      <c r="I36" s="7"/>
      <c r="J36" s="8"/>
      <c r="K36" s="7"/>
      <c r="L36" s="8">
        <v>0.5</v>
      </c>
      <c r="M36" s="7"/>
      <c r="N36" s="8">
        <v>1</v>
      </c>
      <c r="O36" s="7"/>
      <c r="P36" s="60" t="s">
        <v>462</v>
      </c>
      <c r="Q36" s="476"/>
    </row>
    <row r="37" spans="1:17" ht="57">
      <c r="A37" s="469"/>
      <c r="B37" s="474" t="s">
        <v>265</v>
      </c>
      <c r="C37" s="10" t="s">
        <v>253</v>
      </c>
      <c r="D37" s="12">
        <v>1</v>
      </c>
      <c r="E37" s="5"/>
      <c r="F37" s="10" t="s">
        <v>176</v>
      </c>
      <c r="G37" s="10" t="s">
        <v>176</v>
      </c>
      <c r="H37" s="8"/>
      <c r="I37" s="7"/>
      <c r="J37" s="11"/>
      <c r="K37" s="7"/>
      <c r="L37" s="12">
        <v>1</v>
      </c>
      <c r="M37" s="7"/>
      <c r="N37" s="8"/>
      <c r="O37" s="7"/>
      <c r="P37" s="6" t="s">
        <v>463</v>
      </c>
      <c r="Q37" s="475" t="s">
        <v>427</v>
      </c>
    </row>
    <row r="38" spans="1:17" ht="156.75">
      <c r="A38" s="469"/>
      <c r="B38" s="460"/>
      <c r="C38" s="10" t="s">
        <v>254</v>
      </c>
      <c r="D38" s="8">
        <v>1</v>
      </c>
      <c r="E38" s="5"/>
      <c r="F38" s="10" t="s">
        <v>177</v>
      </c>
      <c r="G38" s="10" t="s">
        <v>178</v>
      </c>
      <c r="H38" s="7"/>
      <c r="I38" s="7"/>
      <c r="J38" s="8"/>
      <c r="K38" s="7"/>
      <c r="L38" s="8">
        <v>1</v>
      </c>
      <c r="M38" s="7"/>
      <c r="N38" s="7"/>
      <c r="O38" s="7"/>
      <c r="P38" s="6" t="s">
        <v>463</v>
      </c>
      <c r="Q38" s="463"/>
    </row>
    <row r="39" spans="1:17" ht="128.25">
      <c r="A39" s="469"/>
      <c r="B39" s="460"/>
      <c r="C39" s="10" t="s">
        <v>362</v>
      </c>
      <c r="D39" s="8">
        <v>1</v>
      </c>
      <c r="E39" s="5"/>
      <c r="F39" s="10" t="s">
        <v>179</v>
      </c>
      <c r="G39" s="10" t="s">
        <v>180</v>
      </c>
      <c r="H39" s="7"/>
      <c r="I39" s="7"/>
      <c r="J39" s="8"/>
      <c r="K39" s="7"/>
      <c r="L39" s="8">
        <v>0.5</v>
      </c>
      <c r="M39" s="7"/>
      <c r="N39" s="8">
        <v>1</v>
      </c>
      <c r="O39" s="7"/>
      <c r="P39" s="6" t="s">
        <v>464</v>
      </c>
      <c r="Q39" s="463"/>
    </row>
    <row r="40" spans="1:17" ht="42.75">
      <c r="A40" s="469"/>
      <c r="B40" s="460"/>
      <c r="C40" s="10" t="s">
        <v>363</v>
      </c>
      <c r="D40" s="12">
        <v>2</v>
      </c>
      <c r="E40" s="5"/>
      <c r="F40" s="10" t="s">
        <v>109</v>
      </c>
      <c r="G40" s="10" t="s">
        <v>109</v>
      </c>
      <c r="H40" s="7"/>
      <c r="I40" s="7"/>
      <c r="J40" s="8"/>
      <c r="K40" s="7"/>
      <c r="L40" s="21"/>
      <c r="M40" s="7"/>
      <c r="N40" s="12">
        <v>2</v>
      </c>
      <c r="O40" s="7"/>
      <c r="P40" s="6" t="s">
        <v>463</v>
      </c>
      <c r="Q40" s="463"/>
    </row>
    <row r="41" spans="1:17" ht="85.5">
      <c r="A41" s="469"/>
      <c r="B41" s="471"/>
      <c r="C41" s="10" t="s">
        <v>255</v>
      </c>
      <c r="D41" s="12">
        <v>1</v>
      </c>
      <c r="E41" s="5"/>
      <c r="F41" s="10" t="s">
        <v>256</v>
      </c>
      <c r="G41" s="10" t="s">
        <v>256</v>
      </c>
      <c r="H41" s="7"/>
      <c r="I41" s="7"/>
      <c r="J41" s="8"/>
      <c r="K41" s="7"/>
      <c r="L41" s="21"/>
      <c r="M41" s="7"/>
      <c r="N41" s="12">
        <v>1</v>
      </c>
      <c r="O41" s="7"/>
      <c r="P41" s="6" t="s">
        <v>463</v>
      </c>
      <c r="Q41" s="476"/>
    </row>
    <row r="42" spans="1:17" ht="85.5">
      <c r="A42" s="469"/>
      <c r="B42" s="474" t="s">
        <v>266</v>
      </c>
      <c r="C42" s="10" t="s">
        <v>257</v>
      </c>
      <c r="D42" s="12">
        <v>1</v>
      </c>
      <c r="E42" s="5"/>
      <c r="F42" s="10" t="s">
        <v>173</v>
      </c>
      <c r="G42" s="10" t="s">
        <v>173</v>
      </c>
      <c r="H42" s="8"/>
      <c r="I42" s="7"/>
      <c r="J42" s="11"/>
      <c r="K42" s="7"/>
      <c r="L42" s="12"/>
      <c r="M42" s="7"/>
      <c r="N42" s="12">
        <v>1</v>
      </c>
      <c r="O42" s="7"/>
      <c r="P42" s="6" t="s">
        <v>463</v>
      </c>
      <c r="Q42" s="477" t="s">
        <v>428</v>
      </c>
    </row>
    <row r="43" spans="1:17" ht="129" thickBot="1">
      <c r="A43" s="470"/>
      <c r="B43" s="461"/>
      <c r="C43" s="108" t="s">
        <v>364</v>
      </c>
      <c r="D43" s="109">
        <v>1</v>
      </c>
      <c r="E43" s="110"/>
      <c r="F43" s="108" t="s">
        <v>153</v>
      </c>
      <c r="G43" s="108" t="s">
        <v>152</v>
      </c>
      <c r="H43" s="111"/>
      <c r="I43" s="111"/>
      <c r="J43" s="109"/>
      <c r="K43" s="111"/>
      <c r="L43" s="111"/>
      <c r="M43" s="111"/>
      <c r="N43" s="109">
        <v>1</v>
      </c>
      <c r="O43" s="111"/>
      <c r="P43" s="100" t="s">
        <v>465</v>
      </c>
      <c r="Q43" s="467"/>
    </row>
    <row r="44" spans="1:17" ht="128.25">
      <c r="A44" s="456" t="s">
        <v>181</v>
      </c>
      <c r="B44" s="459" t="s">
        <v>267</v>
      </c>
      <c r="C44" s="103" t="s">
        <v>350</v>
      </c>
      <c r="D44" s="282" t="s">
        <v>430</v>
      </c>
      <c r="E44" s="283"/>
      <c r="F44" s="284" t="s">
        <v>431</v>
      </c>
      <c r="G44" s="284" t="s">
        <v>432</v>
      </c>
      <c r="H44" s="104"/>
      <c r="I44" s="104"/>
      <c r="J44" s="104">
        <v>1</v>
      </c>
      <c r="K44" s="104"/>
      <c r="L44" s="123"/>
      <c r="M44" s="104"/>
      <c r="N44" s="104"/>
      <c r="O44" s="104"/>
      <c r="P44" s="107" t="s">
        <v>433</v>
      </c>
      <c r="Q44" s="462" t="s">
        <v>429</v>
      </c>
    </row>
    <row r="45" spans="1:17" ht="128.25">
      <c r="A45" s="457"/>
      <c r="B45" s="460"/>
      <c r="C45" s="10" t="s">
        <v>258</v>
      </c>
      <c r="D45" s="285" t="s">
        <v>434</v>
      </c>
      <c r="E45" s="286"/>
      <c r="F45" s="287" t="s">
        <v>435</v>
      </c>
      <c r="G45" s="287" t="s">
        <v>436</v>
      </c>
      <c r="H45" s="7"/>
      <c r="I45" s="7"/>
      <c r="J45" s="7">
        <v>1</v>
      </c>
      <c r="K45" s="7"/>
      <c r="L45" s="8"/>
      <c r="M45" s="7"/>
      <c r="N45" s="7"/>
      <c r="O45" s="6"/>
      <c r="P45" s="6" t="s">
        <v>437</v>
      </c>
      <c r="Q45" s="463"/>
    </row>
    <row r="46" spans="1:17" ht="114.75" thickBot="1">
      <c r="A46" s="458"/>
      <c r="B46" s="461"/>
      <c r="C46" s="288" t="s">
        <v>438</v>
      </c>
      <c r="D46" s="289">
        <v>6</v>
      </c>
      <c r="E46" s="289"/>
      <c r="F46" s="290" t="s">
        <v>439</v>
      </c>
      <c r="G46" s="290" t="s">
        <v>440</v>
      </c>
      <c r="H46" s="289"/>
      <c r="I46" s="289"/>
      <c r="J46" s="289"/>
      <c r="K46" s="289"/>
      <c r="L46" s="291">
        <v>6</v>
      </c>
      <c r="M46" s="289"/>
      <c r="N46" s="289"/>
      <c r="O46" s="292"/>
      <c r="P46" s="293" t="s">
        <v>441</v>
      </c>
      <c r="Q46" s="464"/>
    </row>
    <row r="47" spans="1:17" ht="142.5">
      <c r="A47" s="456" t="s">
        <v>182</v>
      </c>
      <c r="B47" s="459" t="s">
        <v>268</v>
      </c>
      <c r="C47" s="103" t="s">
        <v>259</v>
      </c>
      <c r="D47" s="104">
        <v>1</v>
      </c>
      <c r="E47" s="105"/>
      <c r="F47" s="103" t="s">
        <v>183</v>
      </c>
      <c r="G47" s="103" t="s">
        <v>184</v>
      </c>
      <c r="H47" s="104"/>
      <c r="I47" s="104"/>
      <c r="J47" s="123"/>
      <c r="K47" s="104"/>
      <c r="L47" s="104">
        <v>1</v>
      </c>
      <c r="M47" s="104"/>
      <c r="N47" s="104"/>
      <c r="O47" s="104"/>
      <c r="P47" s="107" t="s">
        <v>466</v>
      </c>
      <c r="Q47" s="465" t="s">
        <v>444</v>
      </c>
    </row>
    <row r="48" spans="1:17" ht="99.75">
      <c r="A48" s="457"/>
      <c r="B48" s="460"/>
      <c r="C48" s="9" t="s">
        <v>260</v>
      </c>
      <c r="D48" s="7">
        <v>1</v>
      </c>
      <c r="E48" s="22"/>
      <c r="F48" s="10" t="s">
        <v>185</v>
      </c>
      <c r="G48" s="10" t="s">
        <v>185</v>
      </c>
      <c r="H48" s="21"/>
      <c r="I48" s="21"/>
      <c r="J48" s="21"/>
      <c r="K48" s="21"/>
      <c r="L48" s="7">
        <v>1</v>
      </c>
      <c r="M48" s="21"/>
      <c r="N48" s="21"/>
      <c r="O48" s="6"/>
      <c r="P48" s="6" t="s">
        <v>467</v>
      </c>
      <c r="Q48" s="466"/>
    </row>
    <row r="49" spans="1:17" ht="114.75" thickBot="1">
      <c r="A49" s="458"/>
      <c r="B49" s="461"/>
      <c r="C49" s="108" t="s">
        <v>351</v>
      </c>
      <c r="D49" s="294" t="s">
        <v>430</v>
      </c>
      <c r="E49" s="294"/>
      <c r="F49" s="295" t="s">
        <v>186</v>
      </c>
      <c r="G49" s="295" t="s">
        <v>442</v>
      </c>
      <c r="H49" s="110"/>
      <c r="I49" s="110"/>
      <c r="J49" s="110"/>
      <c r="K49" s="110"/>
      <c r="L49" s="110"/>
      <c r="M49" s="110"/>
      <c r="N49" s="110">
        <v>1</v>
      </c>
      <c r="O49" s="110"/>
      <c r="P49" s="100" t="s">
        <v>443</v>
      </c>
      <c r="Q49" s="467"/>
    </row>
    <row r="51" spans="1:17" ht="18">
      <c r="A51" s="366" t="s">
        <v>365</v>
      </c>
      <c r="B51" s="366"/>
      <c r="C51" s="366"/>
      <c r="D51" s="366"/>
      <c r="E51" s="366"/>
      <c r="F51" s="366"/>
      <c r="G51" s="366"/>
      <c r="H51" s="366"/>
      <c r="I51" s="366"/>
      <c r="J51" s="366"/>
      <c r="K51" s="366"/>
      <c r="L51" s="366"/>
      <c r="M51" s="366"/>
      <c r="N51" s="366"/>
      <c r="O51" s="366"/>
      <c r="P51" s="366"/>
      <c r="Q51" s="366"/>
    </row>
    <row r="52" spans="1:17">
      <c r="A52" s="3"/>
      <c r="B52" s="4"/>
      <c r="C52" s="3"/>
      <c r="D52" s="3"/>
      <c r="E52" s="3"/>
      <c r="F52" s="3"/>
      <c r="G52" s="3"/>
      <c r="H52" s="3"/>
      <c r="I52" s="3"/>
      <c r="J52" s="3"/>
      <c r="K52" s="3"/>
      <c r="L52" s="3"/>
      <c r="M52" s="3"/>
      <c r="N52" s="3"/>
      <c r="O52" s="3"/>
      <c r="P52" s="56"/>
      <c r="Q52" s="3"/>
    </row>
    <row r="53" spans="1:17" ht="15.75">
      <c r="A53" s="367" t="s">
        <v>366</v>
      </c>
      <c r="B53" s="367"/>
      <c r="C53" s="367"/>
      <c r="D53" s="367"/>
      <c r="E53" s="367"/>
      <c r="F53" s="367"/>
      <c r="G53" s="367"/>
      <c r="H53" s="367"/>
      <c r="I53" s="367"/>
      <c r="J53" s="367"/>
      <c r="K53" s="367"/>
      <c r="L53" s="367"/>
      <c r="M53" s="367"/>
      <c r="N53" s="367"/>
      <c r="O53" s="367"/>
      <c r="P53" s="367"/>
      <c r="Q53" s="72"/>
    </row>
    <row r="54" spans="1:17">
      <c r="A54" s="3"/>
      <c r="B54" s="4"/>
      <c r="C54" s="3"/>
      <c r="D54" s="3"/>
      <c r="E54" s="3"/>
      <c r="F54" s="3"/>
      <c r="G54" s="3"/>
      <c r="H54" s="3"/>
      <c r="I54" s="3"/>
      <c r="J54" s="3"/>
      <c r="K54" s="3"/>
      <c r="L54" s="3"/>
      <c r="M54" s="3"/>
      <c r="N54" s="3"/>
      <c r="O54" s="3"/>
      <c r="P54" s="56"/>
      <c r="Q54" s="3"/>
    </row>
    <row r="55" spans="1:17">
      <c r="A55" s="423" t="s">
        <v>367</v>
      </c>
      <c r="B55" s="424"/>
      <c r="C55" s="424"/>
      <c r="D55" s="424"/>
      <c r="E55" s="424"/>
      <c r="F55" s="424"/>
      <c r="G55" s="424"/>
      <c r="H55" s="424"/>
      <c r="I55" s="424"/>
      <c r="J55" s="424"/>
      <c r="K55" s="424"/>
      <c r="L55" s="424"/>
      <c r="M55" s="424"/>
      <c r="N55" s="424"/>
      <c r="O55" s="424"/>
      <c r="P55" s="424"/>
      <c r="Q55" s="424"/>
    </row>
    <row r="56" spans="1:17" ht="15.75" thickBot="1">
      <c r="A56" s="52"/>
      <c r="B56" s="4"/>
      <c r="C56" s="3"/>
      <c r="D56" s="3"/>
      <c r="E56" s="3"/>
      <c r="F56" s="3"/>
      <c r="G56" s="3"/>
      <c r="H56" s="3"/>
      <c r="I56" s="3"/>
      <c r="J56" s="3"/>
      <c r="K56" s="3"/>
      <c r="L56" s="3"/>
      <c r="M56" s="3"/>
      <c r="N56" s="3"/>
      <c r="O56" s="3"/>
      <c r="P56" s="56"/>
      <c r="Q56" s="3"/>
    </row>
    <row r="57" spans="1:17">
      <c r="A57" s="370" t="s">
        <v>99</v>
      </c>
      <c r="B57" s="373" t="s">
        <v>189</v>
      </c>
      <c r="C57" s="373" t="s">
        <v>0</v>
      </c>
      <c r="D57" s="373" t="s">
        <v>1</v>
      </c>
      <c r="E57" s="373"/>
      <c r="F57" s="373" t="s">
        <v>191</v>
      </c>
      <c r="G57" s="373"/>
      <c r="H57" s="373" t="s">
        <v>7</v>
      </c>
      <c r="I57" s="373"/>
      <c r="J57" s="373"/>
      <c r="K57" s="373"/>
      <c r="L57" s="373"/>
      <c r="M57" s="373"/>
      <c r="N57" s="373"/>
      <c r="O57" s="373"/>
      <c r="P57" s="373" t="s">
        <v>8</v>
      </c>
      <c r="Q57" s="375" t="s">
        <v>368</v>
      </c>
    </row>
    <row r="58" spans="1:17">
      <c r="A58" s="371"/>
      <c r="B58" s="365"/>
      <c r="C58" s="365"/>
      <c r="D58" s="365"/>
      <c r="E58" s="365"/>
      <c r="F58" s="365"/>
      <c r="G58" s="365"/>
      <c r="H58" s="365">
        <v>2019</v>
      </c>
      <c r="I58" s="365"/>
      <c r="J58" s="365">
        <v>2020</v>
      </c>
      <c r="K58" s="365"/>
      <c r="L58" s="365">
        <v>2021</v>
      </c>
      <c r="M58" s="365"/>
      <c r="N58" s="365">
        <v>2022</v>
      </c>
      <c r="O58" s="365"/>
      <c r="P58" s="365"/>
      <c r="Q58" s="376"/>
    </row>
    <row r="59" spans="1:17" ht="15.75" thickBot="1">
      <c r="A59" s="372"/>
      <c r="B59" s="374"/>
      <c r="C59" s="374"/>
      <c r="D59" s="75" t="s">
        <v>3</v>
      </c>
      <c r="E59" s="75" t="s">
        <v>4</v>
      </c>
      <c r="F59" s="75" t="s">
        <v>190</v>
      </c>
      <c r="G59" s="75" t="s">
        <v>6</v>
      </c>
      <c r="H59" s="75" t="s">
        <v>3</v>
      </c>
      <c r="I59" s="75" t="s">
        <v>4</v>
      </c>
      <c r="J59" s="75" t="s">
        <v>3</v>
      </c>
      <c r="K59" s="75" t="s">
        <v>4</v>
      </c>
      <c r="L59" s="75" t="s">
        <v>3</v>
      </c>
      <c r="M59" s="75" t="s">
        <v>4</v>
      </c>
      <c r="N59" s="75" t="s">
        <v>3</v>
      </c>
      <c r="O59" s="75" t="s">
        <v>4</v>
      </c>
      <c r="P59" s="374"/>
      <c r="Q59" s="377"/>
    </row>
    <row r="60" spans="1:17" ht="142.5">
      <c r="A60" s="436" t="s">
        <v>210</v>
      </c>
      <c r="B60" s="439" t="s">
        <v>211</v>
      </c>
      <c r="C60" s="125" t="s">
        <v>121</v>
      </c>
      <c r="D60" s="125" t="s">
        <v>122</v>
      </c>
      <c r="E60" s="126"/>
      <c r="F60" s="125" t="s">
        <v>123</v>
      </c>
      <c r="G60" s="127" t="s">
        <v>124</v>
      </c>
      <c r="H60" s="126"/>
      <c r="I60" s="126"/>
      <c r="J60" s="128">
        <v>10</v>
      </c>
      <c r="K60" s="126"/>
      <c r="L60" s="126"/>
      <c r="M60" s="126"/>
      <c r="N60" s="126"/>
      <c r="O60" s="126"/>
      <c r="P60" s="129" t="s">
        <v>212</v>
      </c>
      <c r="Q60" s="442" t="s">
        <v>213</v>
      </c>
    </row>
    <row r="61" spans="1:17" ht="99.75">
      <c r="A61" s="437"/>
      <c r="B61" s="440"/>
      <c r="C61" s="47" t="s">
        <v>125</v>
      </c>
      <c r="D61" s="47" t="s">
        <v>126</v>
      </c>
      <c r="E61" s="38"/>
      <c r="F61" s="47" t="s">
        <v>242</v>
      </c>
      <c r="G61" s="47" t="s">
        <v>214</v>
      </c>
      <c r="H61" s="38"/>
      <c r="I61" s="38"/>
      <c r="J61" s="37">
        <v>0.5</v>
      </c>
      <c r="K61" s="38"/>
      <c r="L61" s="37">
        <v>0.8</v>
      </c>
      <c r="M61" s="38"/>
      <c r="N61" s="49">
        <v>1</v>
      </c>
      <c r="O61" s="38"/>
      <c r="P61" s="48" t="s">
        <v>215</v>
      </c>
      <c r="Q61" s="443"/>
    </row>
    <row r="62" spans="1:17" ht="128.25">
      <c r="A62" s="437"/>
      <c r="B62" s="440"/>
      <c r="C62" s="47" t="s">
        <v>216</v>
      </c>
      <c r="D62" s="47" t="s">
        <v>217</v>
      </c>
      <c r="E62" s="98">
        <v>150000000</v>
      </c>
      <c r="F62" s="47" t="s">
        <v>127</v>
      </c>
      <c r="G62" s="47" t="s">
        <v>218</v>
      </c>
      <c r="H62" s="38"/>
      <c r="I62" s="38"/>
      <c r="J62" s="50">
        <v>0.6</v>
      </c>
      <c r="K62" s="46">
        <f>J62*E62</f>
        <v>90000000</v>
      </c>
      <c r="L62" s="50">
        <v>1</v>
      </c>
      <c r="M62" s="46">
        <v>150000000</v>
      </c>
      <c r="N62" s="38"/>
      <c r="O62" s="38"/>
      <c r="P62" s="48" t="s">
        <v>219</v>
      </c>
      <c r="Q62" s="443"/>
    </row>
    <row r="63" spans="1:17" ht="71.25">
      <c r="A63" s="437"/>
      <c r="B63" s="440"/>
      <c r="C63" s="47" t="s">
        <v>142</v>
      </c>
      <c r="D63" s="47" t="s">
        <v>128</v>
      </c>
      <c r="E63" s="38"/>
      <c r="F63" s="47" t="s">
        <v>129</v>
      </c>
      <c r="G63" s="47" t="s">
        <v>220</v>
      </c>
      <c r="H63" s="38"/>
      <c r="I63" s="38"/>
      <c r="J63" s="38"/>
      <c r="K63" s="38"/>
      <c r="L63" s="50">
        <v>0.75</v>
      </c>
      <c r="M63" s="51"/>
      <c r="N63" s="50">
        <v>1</v>
      </c>
      <c r="O63" s="38"/>
      <c r="P63" s="48" t="s">
        <v>219</v>
      </c>
      <c r="Q63" s="443"/>
    </row>
    <row r="64" spans="1:17" ht="100.5" thickBot="1">
      <c r="A64" s="438"/>
      <c r="B64" s="441"/>
      <c r="C64" s="130" t="s">
        <v>221</v>
      </c>
      <c r="D64" s="130" t="s">
        <v>130</v>
      </c>
      <c r="E64" s="131"/>
      <c r="F64" s="130" t="s">
        <v>131</v>
      </c>
      <c r="G64" s="130" t="s">
        <v>132</v>
      </c>
      <c r="H64" s="131"/>
      <c r="I64" s="131"/>
      <c r="J64" s="132">
        <v>0.25</v>
      </c>
      <c r="K64" s="131"/>
      <c r="L64" s="132">
        <v>0.5</v>
      </c>
      <c r="M64" s="131"/>
      <c r="N64" s="132">
        <v>1</v>
      </c>
      <c r="O64" s="131"/>
      <c r="P64" s="133" t="s">
        <v>219</v>
      </c>
      <c r="Q64" s="444"/>
    </row>
    <row r="65" spans="1:17" ht="114">
      <c r="A65" s="445" t="s">
        <v>138</v>
      </c>
      <c r="B65" s="448" t="s">
        <v>222</v>
      </c>
      <c r="C65" s="134" t="s">
        <v>223</v>
      </c>
      <c r="D65" s="134" t="s">
        <v>224</v>
      </c>
      <c r="E65" s="135"/>
      <c r="F65" s="134" t="s">
        <v>225</v>
      </c>
      <c r="G65" s="134" t="s">
        <v>226</v>
      </c>
      <c r="H65" s="136"/>
      <c r="I65" s="136"/>
      <c r="J65" s="137">
        <v>0.25</v>
      </c>
      <c r="K65" s="126"/>
      <c r="L65" s="137">
        <v>0.75</v>
      </c>
      <c r="M65" s="126"/>
      <c r="N65" s="137">
        <v>1</v>
      </c>
      <c r="O65" s="126"/>
      <c r="P65" s="138" t="s">
        <v>227</v>
      </c>
      <c r="Q65" s="451" t="s">
        <v>228</v>
      </c>
    </row>
    <row r="66" spans="1:17" ht="85.5">
      <c r="A66" s="446"/>
      <c r="B66" s="449"/>
      <c r="C66" s="80" t="s">
        <v>229</v>
      </c>
      <c r="D66" s="88" t="s">
        <v>230</v>
      </c>
      <c r="E66" s="46">
        <v>66000000</v>
      </c>
      <c r="F66" s="88" t="s">
        <v>231</v>
      </c>
      <c r="G66" s="53" t="s">
        <v>232</v>
      </c>
      <c r="H66" s="40"/>
      <c r="I66" s="41"/>
      <c r="J66" s="42">
        <v>0.5</v>
      </c>
      <c r="K66" s="45">
        <v>33000000</v>
      </c>
      <c r="L66" s="40">
        <v>1</v>
      </c>
      <c r="M66" s="45">
        <v>66000000</v>
      </c>
      <c r="N66" s="43"/>
      <c r="O66" s="43"/>
      <c r="P66" s="44" t="s">
        <v>188</v>
      </c>
      <c r="Q66" s="452"/>
    </row>
    <row r="67" spans="1:17" ht="114">
      <c r="A67" s="446"/>
      <c r="B67" s="449"/>
      <c r="C67" s="80" t="s">
        <v>133</v>
      </c>
      <c r="D67" s="80" t="s">
        <v>134</v>
      </c>
      <c r="E67" s="38"/>
      <c r="F67" s="80" t="s">
        <v>233</v>
      </c>
      <c r="G67" s="80" t="s">
        <v>135</v>
      </c>
      <c r="H67" s="36"/>
      <c r="I67" s="36"/>
      <c r="J67" s="38"/>
      <c r="K67" s="38"/>
      <c r="L67" s="37">
        <v>0.25</v>
      </c>
      <c r="M67" s="38"/>
      <c r="N67" s="37">
        <v>1</v>
      </c>
      <c r="O67" s="44"/>
      <c r="P67" s="39" t="s">
        <v>234</v>
      </c>
      <c r="Q67" s="452"/>
    </row>
    <row r="68" spans="1:17" ht="86.25" thickBot="1">
      <c r="A68" s="447"/>
      <c r="B68" s="450"/>
      <c r="C68" s="270" t="s">
        <v>136</v>
      </c>
      <c r="D68" s="270" t="s">
        <v>137</v>
      </c>
      <c r="E68" s="271">
        <v>5000000</v>
      </c>
      <c r="F68" s="270" t="s">
        <v>235</v>
      </c>
      <c r="G68" s="270" t="s">
        <v>236</v>
      </c>
      <c r="H68" s="272">
        <v>0.3</v>
      </c>
      <c r="I68" s="273">
        <v>0.3</v>
      </c>
      <c r="J68" s="272">
        <v>1</v>
      </c>
      <c r="K68" s="271">
        <v>5000000</v>
      </c>
      <c r="L68" s="274"/>
      <c r="M68" s="274"/>
      <c r="N68" s="274"/>
      <c r="O68" s="274"/>
      <c r="P68" s="271" t="s">
        <v>237</v>
      </c>
      <c r="Q68" s="453"/>
    </row>
    <row r="69" spans="1:17" ht="99.75">
      <c r="A69" s="446" t="s">
        <v>139</v>
      </c>
      <c r="B69" s="449" t="s">
        <v>238</v>
      </c>
      <c r="C69" s="269" t="s">
        <v>243</v>
      </c>
      <c r="D69" s="269" t="s">
        <v>141</v>
      </c>
      <c r="E69" s="237">
        <f>180000000*3</f>
        <v>540000000</v>
      </c>
      <c r="F69" s="269" t="s">
        <v>239</v>
      </c>
      <c r="G69" s="269" t="s">
        <v>240</v>
      </c>
      <c r="H69" s="238"/>
      <c r="I69" s="225"/>
      <c r="J69" s="239">
        <v>0.33</v>
      </c>
      <c r="K69" s="237">
        <v>180000000</v>
      </c>
      <c r="L69" s="239">
        <v>0.66</v>
      </c>
      <c r="M69" s="237">
        <v>360000000</v>
      </c>
      <c r="N69" s="239">
        <v>1</v>
      </c>
      <c r="O69" s="237">
        <v>540000000</v>
      </c>
      <c r="P69" s="245" t="s">
        <v>188</v>
      </c>
      <c r="Q69" s="452" t="s">
        <v>241</v>
      </c>
    </row>
    <row r="70" spans="1:17" ht="75">
      <c r="A70" s="446"/>
      <c r="B70" s="449"/>
      <c r="C70" s="240" t="s">
        <v>384</v>
      </c>
      <c r="D70" s="241" t="s">
        <v>385</v>
      </c>
      <c r="E70" s="237"/>
      <c r="F70" s="240" t="s">
        <v>386</v>
      </c>
      <c r="G70" s="240" t="str">
        <f>F70</f>
        <v xml:space="preserve">Cantidad de ARDS con evaluación de clima organizacional </v>
      </c>
      <c r="H70" s="238"/>
      <c r="I70" s="225"/>
      <c r="J70" s="242">
        <v>3</v>
      </c>
      <c r="K70" s="243"/>
      <c r="L70" s="242">
        <v>6</v>
      </c>
      <c r="M70" s="243"/>
      <c r="N70" s="242">
        <v>10</v>
      </c>
      <c r="O70" s="244"/>
      <c r="P70" s="245"/>
      <c r="Q70" s="452"/>
    </row>
    <row r="71" spans="1:17" ht="72" thickBot="1">
      <c r="A71" s="446"/>
      <c r="B71" s="449"/>
      <c r="C71" s="139" t="s">
        <v>387</v>
      </c>
      <c r="D71" s="139" t="s">
        <v>380</v>
      </c>
      <c r="E71" s="215"/>
      <c r="F71" s="139" t="s">
        <v>381</v>
      </c>
      <c r="G71" s="147" t="s">
        <v>382</v>
      </c>
      <c r="H71" s="214">
        <v>1</v>
      </c>
      <c r="I71" s="225"/>
      <c r="J71" s="226"/>
      <c r="K71" s="216"/>
      <c r="L71" s="226"/>
      <c r="M71" s="216"/>
      <c r="N71" s="226"/>
      <c r="O71" s="216"/>
      <c r="P71" s="44" t="s">
        <v>188</v>
      </c>
      <c r="Q71" s="452"/>
    </row>
    <row r="72" spans="1:17" ht="143.25" thickBot="1">
      <c r="A72" s="454"/>
      <c r="B72" s="449"/>
      <c r="C72" s="139" t="s">
        <v>388</v>
      </c>
      <c r="D72" s="246" t="s">
        <v>414</v>
      </c>
      <c r="E72" s="248"/>
      <c r="F72" s="246" t="s">
        <v>415</v>
      </c>
      <c r="G72" s="246" t="s">
        <v>416</v>
      </c>
      <c r="H72" s="258"/>
      <c r="I72" s="258"/>
      <c r="J72" s="259">
        <v>82</v>
      </c>
      <c r="K72" s="248"/>
      <c r="L72" s="259">
        <f>79+J72</f>
        <v>161</v>
      </c>
      <c r="M72" s="248"/>
      <c r="N72" s="259">
        <f>140+L72</f>
        <v>301</v>
      </c>
      <c r="O72" s="46"/>
      <c r="P72" s="260" t="s">
        <v>188</v>
      </c>
      <c r="Q72" s="452"/>
    </row>
    <row r="73" spans="1:17" ht="85.5">
      <c r="A73" s="455" t="s">
        <v>140</v>
      </c>
      <c r="B73" s="449"/>
      <c r="C73" s="246" t="s">
        <v>389</v>
      </c>
      <c r="D73" s="246" t="s">
        <v>390</v>
      </c>
      <c r="E73" s="246"/>
      <c r="F73" s="246" t="s">
        <v>391</v>
      </c>
      <c r="G73" s="246" t="s">
        <v>392</v>
      </c>
      <c r="H73" s="247"/>
      <c r="I73" s="246"/>
      <c r="J73" s="247">
        <v>1</v>
      </c>
      <c r="K73" s="246"/>
      <c r="L73" s="247"/>
      <c r="M73" s="246"/>
      <c r="N73" s="246"/>
      <c r="O73" s="246"/>
      <c r="P73" s="247" t="s">
        <v>393</v>
      </c>
      <c r="Q73" s="261"/>
    </row>
    <row r="74" spans="1:17" ht="85.5">
      <c r="A74" s="379"/>
      <c r="B74" s="449"/>
      <c r="C74" s="246" t="s">
        <v>394</v>
      </c>
      <c r="D74" s="246" t="s">
        <v>395</v>
      </c>
      <c r="E74" s="248">
        <v>5000000</v>
      </c>
      <c r="F74" s="246" t="s">
        <v>31</v>
      </c>
      <c r="G74" s="246" t="s">
        <v>396</v>
      </c>
      <c r="H74" s="249">
        <v>0.75</v>
      </c>
      <c r="I74" s="246"/>
      <c r="J74" s="250">
        <v>1</v>
      </c>
      <c r="K74" s="248">
        <v>5000000</v>
      </c>
      <c r="L74" s="246"/>
      <c r="M74" s="246"/>
      <c r="N74" s="246"/>
      <c r="O74" s="246"/>
      <c r="P74" s="247" t="s">
        <v>393</v>
      </c>
      <c r="Q74" s="262"/>
    </row>
    <row r="75" spans="1:17" ht="128.25">
      <c r="A75" s="379"/>
      <c r="B75" s="449"/>
      <c r="C75" s="246" t="s">
        <v>397</v>
      </c>
      <c r="D75" s="246" t="s">
        <v>398</v>
      </c>
      <c r="E75" s="246"/>
      <c r="F75" s="246" t="s">
        <v>399</v>
      </c>
      <c r="G75" s="246" t="s">
        <v>400</v>
      </c>
      <c r="H75" s="251">
        <v>0.3</v>
      </c>
      <c r="I75" s="246"/>
      <c r="J75" s="251">
        <v>1</v>
      </c>
      <c r="K75" s="246"/>
      <c r="L75" s="246"/>
      <c r="M75" s="246"/>
      <c r="N75" s="246"/>
      <c r="O75" s="246"/>
      <c r="P75" s="247" t="s">
        <v>393</v>
      </c>
      <c r="Q75" s="262"/>
    </row>
    <row r="76" spans="1:17" ht="71.25">
      <c r="A76" s="379"/>
      <c r="B76" s="449"/>
      <c r="C76" s="252" t="s">
        <v>401</v>
      </c>
      <c r="D76" s="252" t="s">
        <v>402</v>
      </c>
      <c r="E76" s="252"/>
      <c r="F76" s="252" t="s">
        <v>403</v>
      </c>
      <c r="G76" s="252" t="s">
        <v>404</v>
      </c>
      <c r="H76" s="252"/>
      <c r="I76" s="252"/>
      <c r="J76" s="253">
        <v>0.5</v>
      </c>
      <c r="K76" s="252"/>
      <c r="L76" s="253">
        <v>1</v>
      </c>
      <c r="M76" s="252"/>
      <c r="N76" s="252"/>
      <c r="O76" s="252"/>
      <c r="P76" s="254" t="s">
        <v>393</v>
      </c>
      <c r="Q76" s="262"/>
    </row>
    <row r="77" spans="1:17" ht="57">
      <c r="A77" s="379"/>
      <c r="B77" s="449"/>
      <c r="C77" s="255" t="s">
        <v>405</v>
      </c>
      <c r="D77" s="255" t="s">
        <v>406</v>
      </c>
      <c r="E77" s="256"/>
      <c r="F77" s="255" t="s">
        <v>407</v>
      </c>
      <c r="G77" s="255" t="s">
        <v>408</v>
      </c>
      <c r="H77" s="257">
        <v>1</v>
      </c>
      <c r="I77" s="256"/>
      <c r="J77" s="256"/>
      <c r="K77" s="256"/>
      <c r="L77" s="256"/>
      <c r="M77" s="256"/>
      <c r="N77" s="256"/>
      <c r="O77" s="256"/>
      <c r="P77" s="257" t="s">
        <v>409</v>
      </c>
      <c r="Q77" s="262"/>
    </row>
    <row r="78" spans="1:17" ht="86.25" thickBot="1">
      <c r="A78" s="380"/>
      <c r="B78" s="450"/>
      <c r="C78" s="263" t="s">
        <v>410</v>
      </c>
      <c r="D78" s="263" t="s">
        <v>411</v>
      </c>
      <c r="E78" s="264"/>
      <c r="F78" s="263" t="s">
        <v>412</v>
      </c>
      <c r="G78" s="263" t="s">
        <v>413</v>
      </c>
      <c r="H78" s="264"/>
      <c r="I78" s="264"/>
      <c r="J78" s="265">
        <v>0.5</v>
      </c>
      <c r="K78" s="266"/>
      <c r="L78" s="265">
        <v>1</v>
      </c>
      <c r="M78" s="264"/>
      <c r="N78" s="264"/>
      <c r="O78" s="264"/>
      <c r="P78" s="267" t="s">
        <v>409</v>
      </c>
      <c r="Q78" s="268"/>
    </row>
    <row r="80" spans="1:17" ht="18">
      <c r="A80" s="366" t="s">
        <v>369</v>
      </c>
      <c r="B80" s="366"/>
      <c r="C80" s="366"/>
      <c r="D80" s="366"/>
      <c r="E80" s="366"/>
      <c r="F80" s="366"/>
      <c r="G80" s="366"/>
      <c r="H80" s="366"/>
      <c r="I80" s="366"/>
      <c r="J80" s="366"/>
      <c r="K80" s="366"/>
      <c r="L80" s="366"/>
      <c r="M80" s="366"/>
      <c r="N80" s="366"/>
      <c r="O80" s="366"/>
      <c r="P80" s="366"/>
      <c r="Q80" s="366"/>
    </row>
    <row r="81" spans="1:17">
      <c r="A81" s="3"/>
      <c r="B81" s="4"/>
      <c r="C81" s="3"/>
      <c r="D81" s="3"/>
      <c r="E81" s="3"/>
      <c r="F81" s="3"/>
      <c r="G81" s="3"/>
      <c r="H81" s="3"/>
      <c r="I81" s="3"/>
      <c r="J81" s="3"/>
      <c r="K81" s="3"/>
      <c r="L81" s="3"/>
      <c r="M81" s="3"/>
      <c r="N81" s="3"/>
      <c r="O81" s="3"/>
      <c r="P81" s="56"/>
      <c r="Q81" s="3"/>
    </row>
    <row r="82" spans="1:17" ht="15.75">
      <c r="A82" s="367" t="s">
        <v>370</v>
      </c>
      <c r="B82" s="367"/>
      <c r="C82" s="367"/>
      <c r="D82" s="367"/>
      <c r="E82" s="367"/>
      <c r="F82" s="367"/>
      <c r="G82" s="367"/>
      <c r="H82" s="367"/>
      <c r="I82" s="367"/>
      <c r="J82" s="367"/>
      <c r="K82" s="367"/>
      <c r="L82" s="367"/>
      <c r="M82" s="367"/>
      <c r="N82" s="367"/>
      <c r="O82" s="367"/>
      <c r="P82" s="367"/>
      <c r="Q82" s="72"/>
    </row>
    <row r="83" spans="1:17">
      <c r="A83" s="3"/>
      <c r="B83" s="4"/>
      <c r="C83" s="3"/>
      <c r="D83" s="3"/>
      <c r="E83" s="3"/>
      <c r="F83" s="3"/>
      <c r="G83" s="3"/>
      <c r="H83" s="3"/>
      <c r="I83" s="3"/>
      <c r="J83" s="3"/>
      <c r="K83" s="3"/>
      <c r="L83" s="3"/>
      <c r="M83" s="3"/>
      <c r="N83" s="3"/>
      <c r="O83" s="3"/>
      <c r="P83" s="56"/>
      <c r="Q83" s="3"/>
    </row>
    <row r="84" spans="1:17">
      <c r="A84" s="423" t="s">
        <v>371</v>
      </c>
      <c r="B84" s="424"/>
      <c r="C84" s="424"/>
      <c r="D84" s="424"/>
      <c r="E84" s="424"/>
      <c r="F84" s="424"/>
      <c r="G84" s="424"/>
      <c r="H84" s="424"/>
      <c r="I84" s="424"/>
      <c r="J84" s="424"/>
      <c r="K84" s="424"/>
      <c r="L84" s="424"/>
      <c r="M84" s="424"/>
      <c r="N84" s="424"/>
      <c r="O84" s="424"/>
      <c r="P84" s="424"/>
      <c r="Q84" s="424"/>
    </row>
    <row r="85" spans="1:17" ht="15.75" thickBot="1">
      <c r="A85" s="3"/>
      <c r="B85" s="4"/>
      <c r="C85" s="3"/>
      <c r="D85" s="3"/>
      <c r="E85" s="3"/>
      <c r="F85" s="3"/>
      <c r="G85" s="3"/>
      <c r="H85" s="3"/>
      <c r="I85" s="3"/>
      <c r="J85" s="3"/>
      <c r="K85" s="3"/>
      <c r="L85" s="3"/>
      <c r="M85" s="3"/>
      <c r="N85" s="3"/>
      <c r="O85" s="3"/>
      <c r="P85" s="56"/>
      <c r="Q85" s="23"/>
    </row>
    <row r="86" spans="1:17" ht="30">
      <c r="A86" s="425" t="s">
        <v>99</v>
      </c>
      <c r="B86" s="428" t="s">
        <v>100</v>
      </c>
      <c r="C86" s="428" t="s">
        <v>0</v>
      </c>
      <c r="D86" s="232" t="s">
        <v>1</v>
      </c>
      <c r="E86" s="232"/>
      <c r="F86" s="232" t="s">
        <v>2</v>
      </c>
      <c r="G86" s="232"/>
      <c r="H86" s="431" t="s">
        <v>7</v>
      </c>
      <c r="I86" s="432"/>
      <c r="J86" s="432"/>
      <c r="K86" s="432"/>
      <c r="L86" s="432"/>
      <c r="M86" s="432"/>
      <c r="N86" s="432"/>
      <c r="O86" s="433"/>
      <c r="P86" s="428" t="s">
        <v>8</v>
      </c>
      <c r="Q86" s="375" t="s">
        <v>9</v>
      </c>
    </row>
    <row r="87" spans="1:17">
      <c r="A87" s="426"/>
      <c r="B87" s="429"/>
      <c r="C87" s="429"/>
      <c r="D87" s="231" t="s">
        <v>3</v>
      </c>
      <c r="E87" s="231" t="s">
        <v>4</v>
      </c>
      <c r="F87" s="231" t="s">
        <v>5</v>
      </c>
      <c r="G87" s="231" t="s">
        <v>6</v>
      </c>
      <c r="H87" s="434">
        <v>2019</v>
      </c>
      <c r="I87" s="435"/>
      <c r="J87" s="434">
        <v>2020</v>
      </c>
      <c r="K87" s="435"/>
      <c r="L87" s="434">
        <v>2021</v>
      </c>
      <c r="M87" s="435"/>
      <c r="N87" s="434">
        <v>2022</v>
      </c>
      <c r="O87" s="435"/>
      <c r="P87" s="429"/>
      <c r="Q87" s="376"/>
    </row>
    <row r="88" spans="1:17" ht="15.75" thickBot="1">
      <c r="A88" s="427"/>
      <c r="B88" s="430"/>
      <c r="C88" s="430"/>
      <c r="D88" s="75"/>
      <c r="E88" s="233"/>
      <c r="F88" s="75"/>
      <c r="G88" s="75"/>
      <c r="H88" s="75" t="s">
        <v>3</v>
      </c>
      <c r="I88" s="233" t="s">
        <v>4</v>
      </c>
      <c r="J88" s="75" t="s">
        <v>3</v>
      </c>
      <c r="K88" s="233" t="s">
        <v>4</v>
      </c>
      <c r="L88" s="75" t="s">
        <v>3</v>
      </c>
      <c r="M88" s="233" t="s">
        <v>4</v>
      </c>
      <c r="N88" s="75" t="s">
        <v>3</v>
      </c>
      <c r="O88" s="75" t="s">
        <v>4</v>
      </c>
      <c r="P88" s="430"/>
      <c r="Q88" s="377"/>
    </row>
    <row r="89" spans="1:17" ht="99.75">
      <c r="A89" s="411" t="s">
        <v>10</v>
      </c>
      <c r="B89" s="414" t="s">
        <v>209</v>
      </c>
      <c r="C89" s="141" t="s">
        <v>372</v>
      </c>
      <c r="D89" s="141" t="s">
        <v>193</v>
      </c>
      <c r="E89" s="405">
        <v>30000000</v>
      </c>
      <c r="F89" s="141" t="s">
        <v>50</v>
      </c>
      <c r="G89" s="141" t="s">
        <v>50</v>
      </c>
      <c r="H89" s="142"/>
      <c r="I89" s="142"/>
      <c r="J89" s="143">
        <v>1</v>
      </c>
      <c r="K89" s="405">
        <f>E89</f>
        <v>30000000</v>
      </c>
      <c r="L89" s="142"/>
      <c r="M89" s="144"/>
      <c r="N89" s="142"/>
      <c r="O89" s="144"/>
      <c r="P89" s="145" t="s">
        <v>94</v>
      </c>
      <c r="Q89" s="390" t="s">
        <v>373</v>
      </c>
    </row>
    <row r="90" spans="1:17" ht="85.5">
      <c r="A90" s="412"/>
      <c r="B90" s="415"/>
      <c r="C90" s="89" t="s">
        <v>15</v>
      </c>
      <c r="D90" s="89" t="s">
        <v>17</v>
      </c>
      <c r="E90" s="406"/>
      <c r="F90" s="89" t="s">
        <v>20</v>
      </c>
      <c r="G90" s="89" t="s">
        <v>23</v>
      </c>
      <c r="H90" s="24"/>
      <c r="I90" s="24"/>
      <c r="J90" s="32">
        <v>1</v>
      </c>
      <c r="K90" s="406"/>
      <c r="L90" s="24"/>
      <c r="M90" s="93"/>
      <c r="N90" s="24"/>
      <c r="O90" s="93"/>
      <c r="P90" s="95" t="s">
        <v>94</v>
      </c>
      <c r="Q90" s="391"/>
    </row>
    <row r="91" spans="1:17" ht="85.5">
      <c r="A91" s="412"/>
      <c r="B91" s="415"/>
      <c r="C91" s="89" t="s">
        <v>16</v>
      </c>
      <c r="D91" s="89" t="s">
        <v>18</v>
      </c>
      <c r="E91" s="90">
        <v>30000000</v>
      </c>
      <c r="F91" s="89" t="s">
        <v>21</v>
      </c>
      <c r="G91" s="89" t="s">
        <v>24</v>
      </c>
      <c r="H91" s="24"/>
      <c r="I91" s="24"/>
      <c r="J91" s="24"/>
      <c r="K91" s="24"/>
      <c r="L91" s="32">
        <v>0.5</v>
      </c>
      <c r="M91" s="90">
        <v>15000000</v>
      </c>
      <c r="N91" s="32">
        <v>1</v>
      </c>
      <c r="O91" s="90">
        <v>30000000</v>
      </c>
      <c r="P91" s="95" t="s">
        <v>94</v>
      </c>
      <c r="Q91" s="391"/>
    </row>
    <row r="92" spans="1:17" ht="57.75" thickBot="1">
      <c r="A92" s="413"/>
      <c r="B92" s="385"/>
      <c r="C92" s="139" t="s">
        <v>51</v>
      </c>
      <c r="D92" s="139" t="s">
        <v>19</v>
      </c>
      <c r="E92" s="146"/>
      <c r="F92" s="139" t="s">
        <v>22</v>
      </c>
      <c r="G92" s="147" t="s">
        <v>22</v>
      </c>
      <c r="H92" s="148"/>
      <c r="I92" s="148"/>
      <c r="J92" s="148"/>
      <c r="K92" s="148"/>
      <c r="L92" s="148"/>
      <c r="M92" s="149"/>
      <c r="N92" s="150">
        <v>1</v>
      </c>
      <c r="O92" s="149"/>
      <c r="P92" s="151" t="s">
        <v>94</v>
      </c>
      <c r="Q92" s="392"/>
    </row>
    <row r="93" spans="1:17" ht="85.5">
      <c r="A93" s="403" t="s">
        <v>11</v>
      </c>
      <c r="B93" s="404" t="s">
        <v>195</v>
      </c>
      <c r="C93" s="228" t="s">
        <v>25</v>
      </c>
      <c r="D93" s="228" t="s">
        <v>62</v>
      </c>
      <c r="E93" s="153">
        <v>30000000</v>
      </c>
      <c r="F93" s="228" t="s">
        <v>63</v>
      </c>
      <c r="G93" s="228" t="s">
        <v>63</v>
      </c>
      <c r="H93" s="154"/>
      <c r="I93" s="154"/>
      <c r="J93" s="155">
        <v>1</v>
      </c>
      <c r="K93" s="153">
        <v>30000000</v>
      </c>
      <c r="L93" s="154"/>
      <c r="M93" s="156"/>
      <c r="N93" s="154"/>
      <c r="O93" s="156"/>
      <c r="P93" s="145" t="s">
        <v>95</v>
      </c>
      <c r="Q93" s="417" t="s">
        <v>89</v>
      </c>
    </row>
    <row r="94" spans="1:17" ht="85.5">
      <c r="A94" s="393"/>
      <c r="B94" s="395"/>
      <c r="C94" s="229" t="s">
        <v>26</v>
      </c>
      <c r="D94" s="229" t="s">
        <v>27</v>
      </c>
      <c r="E94" s="90">
        <v>10000000</v>
      </c>
      <c r="F94" s="229" t="s">
        <v>31</v>
      </c>
      <c r="G94" s="229" t="s">
        <v>23</v>
      </c>
      <c r="H94" s="25"/>
      <c r="I94" s="25"/>
      <c r="J94" s="25"/>
      <c r="K94" s="25"/>
      <c r="L94" s="26">
        <v>1</v>
      </c>
      <c r="M94" s="90">
        <v>10000000</v>
      </c>
      <c r="N94" s="25"/>
      <c r="O94" s="27"/>
      <c r="P94" s="95" t="s">
        <v>94</v>
      </c>
      <c r="Q94" s="397"/>
    </row>
    <row r="95" spans="1:17" ht="85.5">
      <c r="A95" s="393"/>
      <c r="B95" s="395"/>
      <c r="C95" s="229" t="s">
        <v>28</v>
      </c>
      <c r="D95" s="229" t="s">
        <v>29</v>
      </c>
      <c r="E95" s="33"/>
      <c r="F95" s="229" t="s">
        <v>32</v>
      </c>
      <c r="G95" s="229" t="s">
        <v>23</v>
      </c>
      <c r="H95" s="25"/>
      <c r="I95" s="25"/>
      <c r="J95" s="25"/>
      <c r="K95" s="25"/>
      <c r="L95" s="26">
        <v>0.25</v>
      </c>
      <c r="M95" s="27"/>
      <c r="N95" s="26">
        <v>1</v>
      </c>
      <c r="O95" s="27"/>
      <c r="P95" s="95" t="s">
        <v>94</v>
      </c>
      <c r="Q95" s="397"/>
    </row>
    <row r="96" spans="1:17" ht="85.5">
      <c r="A96" s="393"/>
      <c r="B96" s="416"/>
      <c r="C96" s="229" t="s">
        <v>30</v>
      </c>
      <c r="D96" s="229" t="s">
        <v>34</v>
      </c>
      <c r="E96" s="33"/>
      <c r="F96" s="229" t="s">
        <v>33</v>
      </c>
      <c r="G96" s="229" t="s">
        <v>33</v>
      </c>
      <c r="H96" s="25"/>
      <c r="I96" s="25"/>
      <c r="J96" s="25"/>
      <c r="K96" s="25"/>
      <c r="L96" s="28">
        <v>1</v>
      </c>
      <c r="M96" s="27"/>
      <c r="N96" s="28">
        <v>1</v>
      </c>
      <c r="O96" s="27"/>
      <c r="P96" s="29" t="s">
        <v>94</v>
      </c>
      <c r="Q96" s="418"/>
    </row>
    <row r="97" spans="1:17" ht="71.25">
      <c r="A97" s="393"/>
      <c r="B97" s="419" t="s">
        <v>208</v>
      </c>
      <c r="C97" s="89" t="s">
        <v>64</v>
      </c>
      <c r="D97" s="89" t="s">
        <v>65</v>
      </c>
      <c r="E97" s="91"/>
      <c r="F97" s="89" t="s">
        <v>66</v>
      </c>
      <c r="G97" s="89" t="s">
        <v>66</v>
      </c>
      <c r="H97" s="24"/>
      <c r="I97" s="24"/>
      <c r="J97" s="24"/>
      <c r="K97" s="24"/>
      <c r="L97" s="92">
        <v>1</v>
      </c>
      <c r="M97" s="93"/>
      <c r="N97" s="32"/>
      <c r="O97" s="93"/>
      <c r="P97" s="95" t="s">
        <v>94</v>
      </c>
      <c r="Q97" s="422" t="s">
        <v>90</v>
      </c>
    </row>
    <row r="98" spans="1:17" ht="71.25">
      <c r="A98" s="393"/>
      <c r="B98" s="420"/>
      <c r="C98" s="79" t="s">
        <v>69</v>
      </c>
      <c r="D98" s="79" t="s">
        <v>35</v>
      </c>
      <c r="E98" s="91"/>
      <c r="F98" s="89" t="s">
        <v>36</v>
      </c>
      <c r="G98" s="89" t="s">
        <v>37</v>
      </c>
      <c r="H98" s="24"/>
      <c r="I98" s="24"/>
      <c r="J98" s="34"/>
      <c r="K98" s="24"/>
      <c r="L98" s="32">
        <v>1</v>
      </c>
      <c r="M98" s="93"/>
      <c r="N98" s="94"/>
      <c r="O98" s="93"/>
      <c r="P98" s="95" t="s">
        <v>199</v>
      </c>
      <c r="Q98" s="391"/>
    </row>
    <row r="99" spans="1:17" ht="57">
      <c r="A99" s="393"/>
      <c r="B99" s="420"/>
      <c r="C99" s="79" t="s">
        <v>70</v>
      </c>
      <c r="D99" s="79" t="s">
        <v>67</v>
      </c>
      <c r="E99" s="91"/>
      <c r="F99" s="89" t="s">
        <v>38</v>
      </c>
      <c r="G99" s="89" t="s">
        <v>39</v>
      </c>
      <c r="H99" s="30"/>
      <c r="I99" s="30"/>
      <c r="J99" s="30"/>
      <c r="K99" s="30"/>
      <c r="L99" s="30"/>
      <c r="M99" s="93"/>
      <c r="N99" s="32">
        <v>1</v>
      </c>
      <c r="O99" s="93"/>
      <c r="P99" s="95" t="s">
        <v>199</v>
      </c>
      <c r="Q99" s="391"/>
    </row>
    <row r="100" spans="1:17" ht="57.75" thickBot="1">
      <c r="A100" s="394"/>
      <c r="B100" s="421"/>
      <c r="C100" s="157" t="s">
        <v>71</v>
      </c>
      <c r="D100" s="157" t="s">
        <v>58</v>
      </c>
      <c r="E100" s="146"/>
      <c r="F100" s="139" t="s">
        <v>59</v>
      </c>
      <c r="G100" s="139" t="s">
        <v>68</v>
      </c>
      <c r="H100" s="158"/>
      <c r="I100" s="158"/>
      <c r="J100" s="158"/>
      <c r="K100" s="158"/>
      <c r="L100" s="150">
        <v>1</v>
      </c>
      <c r="M100" s="149"/>
      <c r="N100" s="150">
        <v>3</v>
      </c>
      <c r="O100" s="149"/>
      <c r="P100" s="151" t="s">
        <v>94</v>
      </c>
      <c r="Q100" s="392"/>
    </row>
    <row r="101" spans="1:17" ht="71.25">
      <c r="A101" s="403" t="s">
        <v>12</v>
      </c>
      <c r="B101" s="404" t="s">
        <v>196</v>
      </c>
      <c r="C101" s="228" t="s">
        <v>40</v>
      </c>
      <c r="D101" s="141" t="s">
        <v>43</v>
      </c>
      <c r="E101" s="405">
        <v>50000000</v>
      </c>
      <c r="F101" s="228" t="s">
        <v>46</v>
      </c>
      <c r="G101" s="228" t="s">
        <v>47</v>
      </c>
      <c r="H101" s="159"/>
      <c r="I101" s="159"/>
      <c r="J101" s="143">
        <v>1</v>
      </c>
      <c r="K101" s="405">
        <v>50000000</v>
      </c>
      <c r="L101" s="159"/>
      <c r="M101" s="399"/>
      <c r="N101" s="160"/>
      <c r="O101" s="144"/>
      <c r="P101" s="145" t="s">
        <v>200</v>
      </c>
      <c r="Q101" s="390" t="s">
        <v>91</v>
      </c>
    </row>
    <row r="102" spans="1:17" ht="57">
      <c r="A102" s="393"/>
      <c r="B102" s="395"/>
      <c r="C102" s="229" t="s">
        <v>41</v>
      </c>
      <c r="D102" s="89" t="s">
        <v>44</v>
      </c>
      <c r="E102" s="406"/>
      <c r="F102" s="89" t="s">
        <v>48</v>
      </c>
      <c r="G102" s="89" t="s">
        <v>22</v>
      </c>
      <c r="H102" s="30"/>
      <c r="I102" s="30"/>
      <c r="J102" s="94">
        <v>1</v>
      </c>
      <c r="K102" s="406"/>
      <c r="L102" s="30"/>
      <c r="M102" s="400"/>
      <c r="N102" s="32"/>
      <c r="O102" s="93"/>
      <c r="P102" s="95" t="s">
        <v>200</v>
      </c>
      <c r="Q102" s="391"/>
    </row>
    <row r="103" spans="1:17" ht="85.5">
      <c r="A103" s="393"/>
      <c r="B103" s="395"/>
      <c r="C103" s="229" t="s">
        <v>42</v>
      </c>
      <c r="D103" s="89" t="s">
        <v>45</v>
      </c>
      <c r="E103" s="91"/>
      <c r="F103" s="89" t="s">
        <v>49</v>
      </c>
      <c r="G103" s="89" t="s">
        <v>49</v>
      </c>
      <c r="H103" s="30"/>
      <c r="I103" s="30"/>
      <c r="J103" s="94">
        <v>1</v>
      </c>
      <c r="K103" s="30"/>
      <c r="L103" s="30"/>
      <c r="M103" s="93"/>
      <c r="N103" s="32"/>
      <c r="O103" s="93"/>
      <c r="P103" s="95" t="s">
        <v>97</v>
      </c>
      <c r="Q103" s="391"/>
    </row>
    <row r="104" spans="1:17" ht="71.25">
      <c r="A104" s="393"/>
      <c r="B104" s="395"/>
      <c r="C104" s="89" t="s">
        <v>194</v>
      </c>
      <c r="D104" s="89" t="s">
        <v>53</v>
      </c>
      <c r="E104" s="35"/>
      <c r="F104" s="89" t="s">
        <v>54</v>
      </c>
      <c r="G104" s="89" t="s">
        <v>55</v>
      </c>
      <c r="H104" s="30"/>
      <c r="I104" s="30"/>
      <c r="J104" s="32">
        <v>0.25</v>
      </c>
      <c r="K104" s="30"/>
      <c r="L104" s="32">
        <v>0.5</v>
      </c>
      <c r="M104" s="93"/>
      <c r="N104" s="32">
        <v>1</v>
      </c>
      <c r="O104" s="93"/>
      <c r="P104" s="95" t="s">
        <v>96</v>
      </c>
      <c r="Q104" s="391"/>
    </row>
    <row r="105" spans="1:17">
      <c r="A105" s="393"/>
      <c r="B105" s="395"/>
      <c r="C105" s="384" t="s">
        <v>52</v>
      </c>
      <c r="D105" s="384" t="s">
        <v>57</v>
      </c>
      <c r="E105" s="386"/>
      <c r="F105" s="384" t="s">
        <v>56</v>
      </c>
      <c r="G105" s="384" t="str">
        <f>F105</f>
        <v>Cantidad de seguimientos anuales</v>
      </c>
      <c r="H105" s="386"/>
      <c r="I105" s="386"/>
      <c r="J105" s="388">
        <v>1</v>
      </c>
      <c r="K105" s="386"/>
      <c r="L105" s="401">
        <v>1</v>
      </c>
      <c r="M105" s="407"/>
      <c r="N105" s="401">
        <v>1</v>
      </c>
      <c r="O105" s="407"/>
      <c r="P105" s="409" t="s">
        <v>94</v>
      </c>
      <c r="Q105" s="391"/>
    </row>
    <row r="106" spans="1:17" ht="15.75" thickBot="1">
      <c r="A106" s="394"/>
      <c r="B106" s="396"/>
      <c r="C106" s="385"/>
      <c r="D106" s="385"/>
      <c r="E106" s="387"/>
      <c r="F106" s="385"/>
      <c r="G106" s="385"/>
      <c r="H106" s="387"/>
      <c r="I106" s="387"/>
      <c r="J106" s="389"/>
      <c r="K106" s="387"/>
      <c r="L106" s="402"/>
      <c r="M106" s="408"/>
      <c r="N106" s="402"/>
      <c r="O106" s="408"/>
      <c r="P106" s="410"/>
      <c r="Q106" s="392"/>
    </row>
    <row r="107" spans="1:17" ht="85.5">
      <c r="A107" s="378" t="s">
        <v>13</v>
      </c>
      <c r="B107" s="381" t="s">
        <v>197</v>
      </c>
      <c r="C107" s="141" t="s">
        <v>76</v>
      </c>
      <c r="D107" s="141" t="s">
        <v>60</v>
      </c>
      <c r="E107" s="161"/>
      <c r="F107" s="141" t="s">
        <v>72</v>
      </c>
      <c r="G107" s="141" t="s">
        <v>72</v>
      </c>
      <c r="H107" s="161"/>
      <c r="I107" s="161"/>
      <c r="J107" s="143"/>
      <c r="K107" s="161"/>
      <c r="L107" s="162">
        <v>1</v>
      </c>
      <c r="M107" s="144"/>
      <c r="N107" s="162"/>
      <c r="O107" s="144"/>
      <c r="P107" s="145" t="s">
        <v>244</v>
      </c>
      <c r="Q107" s="390" t="s">
        <v>92</v>
      </c>
    </row>
    <row r="108" spans="1:17" ht="71.25">
      <c r="A108" s="379"/>
      <c r="B108" s="382"/>
      <c r="C108" s="31" t="s">
        <v>77</v>
      </c>
      <c r="D108" s="73" t="s">
        <v>32</v>
      </c>
      <c r="E108" s="31"/>
      <c r="F108" s="89" t="s">
        <v>32</v>
      </c>
      <c r="G108" s="89" t="s">
        <v>73</v>
      </c>
      <c r="H108" s="24"/>
      <c r="I108" s="24"/>
      <c r="J108" s="24"/>
      <c r="K108" s="24"/>
      <c r="L108" s="32">
        <v>0.5</v>
      </c>
      <c r="M108" s="93"/>
      <c r="N108" s="32">
        <v>1</v>
      </c>
      <c r="O108" s="93"/>
      <c r="P108" s="95" t="s">
        <v>200</v>
      </c>
      <c r="Q108" s="391"/>
    </row>
    <row r="109" spans="1:17" ht="86.25" thickBot="1">
      <c r="A109" s="380"/>
      <c r="B109" s="383"/>
      <c r="C109" s="139" t="s">
        <v>78</v>
      </c>
      <c r="D109" s="139" t="s">
        <v>61</v>
      </c>
      <c r="E109" s="146"/>
      <c r="F109" s="139" t="s">
        <v>74</v>
      </c>
      <c r="G109" s="139" t="s">
        <v>74</v>
      </c>
      <c r="H109" s="148"/>
      <c r="I109" s="148"/>
      <c r="J109" s="148"/>
      <c r="K109" s="148"/>
      <c r="L109" s="170">
        <v>1</v>
      </c>
      <c r="M109" s="149"/>
      <c r="N109" s="170">
        <v>3</v>
      </c>
      <c r="O109" s="149"/>
      <c r="P109" s="151" t="s">
        <v>244</v>
      </c>
      <c r="Q109" s="392"/>
    </row>
    <row r="110" spans="1:17" ht="114">
      <c r="A110" s="393" t="s">
        <v>14</v>
      </c>
      <c r="B110" s="395" t="s">
        <v>198</v>
      </c>
      <c r="C110" s="235" t="s">
        <v>75</v>
      </c>
      <c r="D110" s="235" t="s">
        <v>43</v>
      </c>
      <c r="E110" s="234"/>
      <c r="F110" s="235" t="s">
        <v>81</v>
      </c>
      <c r="G110" s="235" t="s">
        <v>81</v>
      </c>
      <c r="H110" s="140"/>
      <c r="I110" s="140"/>
      <c r="J110" s="168">
        <v>1</v>
      </c>
      <c r="K110" s="140"/>
      <c r="L110" s="168"/>
      <c r="M110" s="169"/>
      <c r="N110" s="140"/>
      <c r="O110" s="169"/>
      <c r="P110" s="74" t="s">
        <v>94</v>
      </c>
      <c r="Q110" s="397" t="s">
        <v>93</v>
      </c>
    </row>
    <row r="111" spans="1:17" ht="71.25">
      <c r="A111" s="393"/>
      <c r="B111" s="395"/>
      <c r="C111" s="229" t="s">
        <v>79</v>
      </c>
      <c r="D111" s="229" t="s">
        <v>82</v>
      </c>
      <c r="E111" s="90">
        <v>40000000</v>
      </c>
      <c r="F111" s="229" t="s">
        <v>83</v>
      </c>
      <c r="G111" s="55" t="s">
        <v>378</v>
      </c>
      <c r="H111" s="25"/>
      <c r="I111" s="25"/>
      <c r="J111" s="25"/>
      <c r="K111" s="25"/>
      <c r="L111" s="26">
        <v>0.5</v>
      </c>
      <c r="M111" s="90">
        <v>20000000</v>
      </c>
      <c r="N111" s="26">
        <v>1</v>
      </c>
      <c r="O111" s="90">
        <v>40000000</v>
      </c>
      <c r="P111" s="29" t="s">
        <v>201</v>
      </c>
      <c r="Q111" s="397"/>
    </row>
    <row r="112" spans="1:17" ht="85.5">
      <c r="A112" s="393"/>
      <c r="B112" s="395"/>
      <c r="C112" s="55" t="s">
        <v>80</v>
      </c>
      <c r="D112" s="87" t="s">
        <v>202</v>
      </c>
      <c r="E112" s="31"/>
      <c r="F112" s="55" t="s">
        <v>203</v>
      </c>
      <c r="G112" s="55" t="s">
        <v>204</v>
      </c>
      <c r="H112" s="25"/>
      <c r="I112" s="25"/>
      <c r="J112" s="25"/>
      <c r="K112" s="25"/>
      <c r="L112" s="26">
        <v>0.5</v>
      </c>
      <c r="M112" s="27"/>
      <c r="N112" s="26">
        <v>1</v>
      </c>
      <c r="O112" s="27"/>
      <c r="P112" s="29" t="s">
        <v>205</v>
      </c>
      <c r="Q112" s="397"/>
    </row>
    <row r="113" spans="1:17" ht="85.5">
      <c r="A113" s="393"/>
      <c r="B113" s="395"/>
      <c r="C113" s="229" t="s">
        <v>206</v>
      </c>
      <c r="D113" s="229" t="s">
        <v>84</v>
      </c>
      <c r="E113" s="33"/>
      <c r="F113" s="229" t="s">
        <v>85</v>
      </c>
      <c r="G113" s="229" t="s">
        <v>207</v>
      </c>
      <c r="H113" s="25"/>
      <c r="I113" s="25"/>
      <c r="J113" s="25"/>
      <c r="K113" s="25"/>
      <c r="L113" s="25"/>
      <c r="M113" s="25"/>
      <c r="N113" s="26">
        <v>1</v>
      </c>
      <c r="O113" s="25"/>
      <c r="P113" s="29" t="s">
        <v>98</v>
      </c>
      <c r="Q113" s="397"/>
    </row>
    <row r="114" spans="1:17" ht="72" thickBot="1">
      <c r="A114" s="394"/>
      <c r="B114" s="396"/>
      <c r="C114" s="230" t="s">
        <v>86</v>
      </c>
      <c r="D114" s="230" t="s">
        <v>87</v>
      </c>
      <c r="E114" s="164"/>
      <c r="F114" s="230" t="s">
        <v>88</v>
      </c>
      <c r="G114" s="230" t="s">
        <v>88</v>
      </c>
      <c r="H114" s="165"/>
      <c r="I114" s="165"/>
      <c r="J114" s="165"/>
      <c r="K114" s="165"/>
      <c r="L114" s="166">
        <v>1</v>
      </c>
      <c r="M114" s="165"/>
      <c r="N114" s="166">
        <v>3</v>
      </c>
      <c r="O114" s="165"/>
      <c r="P114" s="167" t="s">
        <v>98</v>
      </c>
      <c r="Q114" s="398"/>
    </row>
    <row r="116" spans="1:17" ht="18">
      <c r="A116" s="366" t="s">
        <v>369</v>
      </c>
      <c r="B116" s="366"/>
      <c r="C116" s="366"/>
      <c r="D116" s="366"/>
      <c r="E116" s="366"/>
      <c r="F116" s="366"/>
      <c r="G116" s="366"/>
      <c r="H116" s="366"/>
      <c r="I116" s="366"/>
      <c r="J116" s="366"/>
      <c r="K116" s="366"/>
      <c r="L116" s="366"/>
      <c r="M116" s="366"/>
      <c r="N116" s="366"/>
      <c r="O116" s="366"/>
      <c r="P116" s="366"/>
      <c r="Q116" s="366"/>
    </row>
    <row r="117" spans="1:17">
      <c r="A117" s="3"/>
      <c r="B117" s="4"/>
      <c r="C117" s="3"/>
      <c r="D117" s="3"/>
      <c r="E117" s="3"/>
      <c r="F117" s="3"/>
      <c r="G117" s="3"/>
      <c r="H117" s="3"/>
      <c r="I117" s="3"/>
      <c r="J117" s="3"/>
      <c r="K117" s="3"/>
      <c r="L117" s="3"/>
      <c r="M117" s="3"/>
      <c r="N117" s="3"/>
      <c r="O117" s="3"/>
      <c r="P117" s="56"/>
      <c r="Q117" s="3"/>
    </row>
    <row r="118" spans="1:17" ht="15.75">
      <c r="A118" s="367" t="s">
        <v>374</v>
      </c>
      <c r="B118" s="367"/>
      <c r="C118" s="367"/>
      <c r="D118" s="367"/>
      <c r="E118" s="367"/>
      <c r="F118" s="367"/>
      <c r="G118" s="367"/>
      <c r="H118" s="367"/>
      <c r="I118" s="367"/>
      <c r="J118" s="367"/>
      <c r="K118" s="367"/>
      <c r="L118" s="367"/>
      <c r="M118" s="367"/>
      <c r="N118" s="367"/>
      <c r="O118" s="367"/>
      <c r="P118" s="367"/>
      <c r="Q118" s="72"/>
    </row>
    <row r="119" spans="1:17">
      <c r="A119" s="3"/>
      <c r="B119" s="4"/>
      <c r="C119" s="3"/>
      <c r="D119" s="3"/>
      <c r="E119" s="3"/>
      <c r="F119" s="3"/>
      <c r="G119" s="3"/>
      <c r="H119" s="3"/>
      <c r="I119" s="3"/>
      <c r="J119" s="3"/>
      <c r="K119" s="3"/>
      <c r="L119" s="3"/>
      <c r="M119" s="3"/>
      <c r="N119" s="3"/>
      <c r="O119" s="3"/>
      <c r="P119" s="56"/>
      <c r="Q119" s="3"/>
    </row>
    <row r="120" spans="1:17">
      <c r="A120" s="368" t="s">
        <v>377</v>
      </c>
      <c r="B120" s="369"/>
      <c r="C120" s="369"/>
      <c r="D120" s="369"/>
      <c r="E120" s="369"/>
      <c r="F120" s="369"/>
      <c r="G120" s="369"/>
      <c r="H120" s="369"/>
      <c r="I120" s="369"/>
      <c r="J120" s="369"/>
      <c r="K120" s="369"/>
      <c r="L120" s="369"/>
      <c r="M120" s="369"/>
      <c r="N120" s="369"/>
      <c r="O120" s="369"/>
      <c r="P120" s="369"/>
      <c r="Q120" s="369"/>
    </row>
    <row r="121" spans="1:17" ht="15.75" thickBot="1">
      <c r="A121" s="52"/>
      <c r="B121" s="4"/>
      <c r="C121" s="3"/>
      <c r="D121" s="3"/>
      <c r="E121" s="3"/>
      <c r="F121" s="3"/>
      <c r="G121" s="3"/>
      <c r="H121" s="3"/>
      <c r="I121" s="3"/>
      <c r="J121" s="3"/>
      <c r="K121" s="3"/>
      <c r="L121" s="3"/>
      <c r="M121" s="3"/>
      <c r="N121" s="3"/>
      <c r="O121" s="3"/>
      <c r="P121" s="56"/>
      <c r="Q121" s="3"/>
    </row>
    <row r="122" spans="1:17">
      <c r="A122" s="370" t="s">
        <v>99</v>
      </c>
      <c r="B122" s="373" t="s">
        <v>100</v>
      </c>
      <c r="C122" s="373" t="s">
        <v>0</v>
      </c>
      <c r="D122" s="373" t="s">
        <v>1</v>
      </c>
      <c r="E122" s="373"/>
      <c r="F122" s="373" t="s">
        <v>2</v>
      </c>
      <c r="G122" s="373"/>
      <c r="H122" s="373" t="s">
        <v>7</v>
      </c>
      <c r="I122" s="373"/>
      <c r="J122" s="373"/>
      <c r="K122" s="373"/>
      <c r="L122" s="373"/>
      <c r="M122" s="373"/>
      <c r="N122" s="373"/>
      <c r="O122" s="373"/>
      <c r="P122" s="373" t="s">
        <v>8</v>
      </c>
      <c r="Q122" s="375" t="s">
        <v>9</v>
      </c>
    </row>
    <row r="123" spans="1:17">
      <c r="A123" s="371"/>
      <c r="B123" s="365"/>
      <c r="C123" s="365"/>
      <c r="D123" s="365" t="s">
        <v>3</v>
      </c>
      <c r="E123" s="365" t="s">
        <v>4</v>
      </c>
      <c r="F123" s="365" t="s">
        <v>5</v>
      </c>
      <c r="G123" s="365" t="s">
        <v>6</v>
      </c>
      <c r="H123" s="365">
        <v>2019</v>
      </c>
      <c r="I123" s="365"/>
      <c r="J123" s="365">
        <v>2020</v>
      </c>
      <c r="K123" s="365"/>
      <c r="L123" s="365">
        <v>2021</v>
      </c>
      <c r="M123" s="365"/>
      <c r="N123" s="365">
        <v>2022</v>
      </c>
      <c r="O123" s="365"/>
      <c r="P123" s="365"/>
      <c r="Q123" s="376"/>
    </row>
    <row r="124" spans="1:17" ht="15.75" thickBot="1">
      <c r="A124" s="372"/>
      <c r="B124" s="374"/>
      <c r="C124" s="374"/>
      <c r="D124" s="75"/>
      <c r="E124" s="233"/>
      <c r="F124" s="75"/>
      <c r="G124" s="75"/>
      <c r="H124" s="75" t="s">
        <v>3</v>
      </c>
      <c r="I124" s="233" t="s">
        <v>4</v>
      </c>
      <c r="J124" s="75" t="s">
        <v>3</v>
      </c>
      <c r="K124" s="233" t="s">
        <v>4</v>
      </c>
      <c r="L124" s="75" t="s">
        <v>3</v>
      </c>
      <c r="M124" s="233" t="s">
        <v>4</v>
      </c>
      <c r="N124" s="75" t="s">
        <v>3</v>
      </c>
      <c r="O124" s="75" t="s">
        <v>4</v>
      </c>
      <c r="P124" s="374"/>
      <c r="Q124" s="377"/>
    </row>
    <row r="125" spans="1:17" ht="142.5">
      <c r="A125" s="356" t="s">
        <v>149</v>
      </c>
      <c r="B125" s="359" t="s">
        <v>147</v>
      </c>
      <c r="C125" s="228" t="s">
        <v>143</v>
      </c>
      <c r="D125" s="228" t="s">
        <v>296</v>
      </c>
      <c r="E125" s="171">
        <f>+O125</f>
        <v>750000000</v>
      </c>
      <c r="F125" s="172" t="s">
        <v>299</v>
      </c>
      <c r="G125" s="173" t="s">
        <v>300</v>
      </c>
      <c r="H125" s="217" t="s">
        <v>144</v>
      </c>
      <c r="I125" s="176">
        <v>0</v>
      </c>
      <c r="J125" s="175">
        <f>+K125/E125</f>
        <v>0.2</v>
      </c>
      <c r="K125" s="174">
        <v>150000000</v>
      </c>
      <c r="L125" s="175">
        <f>+(M125)/E125</f>
        <v>0.4</v>
      </c>
      <c r="M125" s="174">
        <v>300000000</v>
      </c>
      <c r="N125" s="175">
        <v>1</v>
      </c>
      <c r="O125" s="176">
        <v>750000000</v>
      </c>
      <c r="P125" s="177" t="s">
        <v>271</v>
      </c>
      <c r="Q125" s="178" t="s">
        <v>272</v>
      </c>
    </row>
    <row r="126" spans="1:17" ht="199.5">
      <c r="A126" s="357"/>
      <c r="B126" s="360"/>
      <c r="C126" s="76" t="s">
        <v>383</v>
      </c>
      <c r="D126" s="77" t="s">
        <v>297</v>
      </c>
      <c r="E126" s="63">
        <f>+K126+M126+O126</f>
        <v>30000000</v>
      </c>
      <c r="F126" s="77" t="s">
        <v>301</v>
      </c>
      <c r="G126" s="77" t="s">
        <v>302</v>
      </c>
      <c r="H126" s="218" t="s">
        <v>144</v>
      </c>
      <c r="I126" s="66">
        <v>0</v>
      </c>
      <c r="J126" s="65">
        <v>0.75</v>
      </c>
      <c r="K126" s="63">
        <v>30000000</v>
      </c>
      <c r="L126" s="65">
        <v>1</v>
      </c>
      <c r="M126" s="63">
        <v>0</v>
      </c>
      <c r="N126" s="65">
        <v>1</v>
      </c>
      <c r="O126" s="66">
        <v>0</v>
      </c>
      <c r="P126" s="29" t="s">
        <v>271</v>
      </c>
      <c r="Q126" s="179" t="s">
        <v>273</v>
      </c>
    </row>
    <row r="127" spans="1:17" ht="156.75">
      <c r="A127" s="357"/>
      <c r="B127" s="360"/>
      <c r="C127" s="77" t="s">
        <v>274</v>
      </c>
      <c r="D127" s="78" t="s">
        <v>298</v>
      </c>
      <c r="E127" s="63">
        <f>+K127+M127+O127</f>
        <v>135000000</v>
      </c>
      <c r="F127" s="77" t="s">
        <v>303</v>
      </c>
      <c r="G127" s="78" t="s">
        <v>304</v>
      </c>
      <c r="H127" s="219" t="s">
        <v>379</v>
      </c>
      <c r="I127" s="220">
        <v>5500000</v>
      </c>
      <c r="J127" s="65">
        <v>1</v>
      </c>
      <c r="K127" s="63">
        <v>40000000</v>
      </c>
      <c r="L127" s="65">
        <v>1</v>
      </c>
      <c r="M127" s="63">
        <v>45000000</v>
      </c>
      <c r="N127" s="65">
        <v>1</v>
      </c>
      <c r="O127" s="63">
        <v>50000000</v>
      </c>
      <c r="P127" s="29" t="s">
        <v>271</v>
      </c>
      <c r="Q127" s="179" t="s">
        <v>275</v>
      </c>
    </row>
    <row r="128" spans="1:17" ht="128.25">
      <c r="A128" s="357"/>
      <c r="B128" s="360"/>
      <c r="C128" s="96" t="s">
        <v>289</v>
      </c>
      <c r="D128" s="79" t="s">
        <v>307</v>
      </c>
      <c r="E128" s="63">
        <v>40000000</v>
      </c>
      <c r="F128" s="77" t="s">
        <v>305</v>
      </c>
      <c r="G128" s="78" t="s">
        <v>306</v>
      </c>
      <c r="H128" s="221" t="s">
        <v>379</v>
      </c>
      <c r="I128" s="220">
        <v>10000000</v>
      </c>
      <c r="J128" s="65">
        <f>+K128/M128</f>
        <v>0.75</v>
      </c>
      <c r="K128" s="63">
        <v>30000000</v>
      </c>
      <c r="L128" s="65">
        <v>1</v>
      </c>
      <c r="M128" s="63">
        <v>40000000</v>
      </c>
      <c r="N128" s="65">
        <v>0</v>
      </c>
      <c r="O128" s="63">
        <v>0</v>
      </c>
      <c r="P128" s="29" t="s">
        <v>271</v>
      </c>
      <c r="Q128" s="180"/>
    </row>
    <row r="129" spans="1:17" ht="71.25">
      <c r="A129" s="357"/>
      <c r="B129" s="360"/>
      <c r="C129" s="76" t="s">
        <v>290</v>
      </c>
      <c r="D129" s="77" t="s">
        <v>311</v>
      </c>
      <c r="E129" s="63">
        <f>+K129+M129+O129</f>
        <v>0</v>
      </c>
      <c r="F129" s="77" t="s">
        <v>309</v>
      </c>
      <c r="G129" s="78" t="s">
        <v>308</v>
      </c>
      <c r="H129" s="221" t="s">
        <v>379</v>
      </c>
      <c r="I129" s="220">
        <v>0</v>
      </c>
      <c r="J129" s="65">
        <v>0.33</v>
      </c>
      <c r="K129" s="63">
        <v>0</v>
      </c>
      <c r="L129" s="65">
        <v>0.67</v>
      </c>
      <c r="M129" s="63">
        <v>0</v>
      </c>
      <c r="N129" s="65">
        <v>1</v>
      </c>
      <c r="O129" s="63">
        <v>0</v>
      </c>
      <c r="P129" s="29" t="s">
        <v>271</v>
      </c>
      <c r="Q129" s="180"/>
    </row>
    <row r="130" spans="1:17" ht="85.5">
      <c r="A130" s="357"/>
      <c r="B130" s="360"/>
      <c r="C130" s="76" t="s">
        <v>291</v>
      </c>
      <c r="D130" s="77" t="s">
        <v>310</v>
      </c>
      <c r="E130" s="66">
        <v>95000000</v>
      </c>
      <c r="F130" s="77" t="s">
        <v>313</v>
      </c>
      <c r="G130" s="77" t="s">
        <v>312</v>
      </c>
      <c r="H130" s="218" t="s">
        <v>144</v>
      </c>
      <c r="I130" s="66">
        <v>0</v>
      </c>
      <c r="J130" s="65">
        <v>0.33</v>
      </c>
      <c r="K130" s="63">
        <v>31350000</v>
      </c>
      <c r="L130" s="65">
        <v>0.67</v>
      </c>
      <c r="M130" s="63">
        <v>63650000</v>
      </c>
      <c r="N130" s="65">
        <v>1</v>
      </c>
      <c r="O130" s="63">
        <v>95000000</v>
      </c>
      <c r="P130" s="29" t="s">
        <v>271</v>
      </c>
      <c r="Q130" s="181"/>
    </row>
    <row r="131" spans="1:17" ht="156.75">
      <c r="A131" s="357"/>
      <c r="B131" s="360" t="s">
        <v>148</v>
      </c>
      <c r="C131" s="229" t="s">
        <v>145</v>
      </c>
      <c r="D131" s="229" t="s">
        <v>314</v>
      </c>
      <c r="E131" s="63">
        <f>+I131+K131+M131+O131</f>
        <v>0</v>
      </c>
      <c r="F131" s="77" t="s">
        <v>315</v>
      </c>
      <c r="G131" s="77" t="s">
        <v>316</v>
      </c>
      <c r="H131" s="218" t="s">
        <v>144</v>
      </c>
      <c r="I131" s="66">
        <v>0</v>
      </c>
      <c r="J131" s="67">
        <v>0.25</v>
      </c>
      <c r="K131" s="68">
        <v>0</v>
      </c>
      <c r="L131" s="67">
        <v>0.5</v>
      </c>
      <c r="M131" s="68">
        <v>0</v>
      </c>
      <c r="N131" s="67">
        <v>1</v>
      </c>
      <c r="O131" s="68">
        <v>0</v>
      </c>
      <c r="P131" s="29" t="s">
        <v>271</v>
      </c>
      <c r="Q131" s="179" t="s">
        <v>276</v>
      </c>
    </row>
    <row r="132" spans="1:17" ht="85.5">
      <c r="A132" s="357"/>
      <c r="B132" s="360"/>
      <c r="C132" s="76" t="s">
        <v>292</v>
      </c>
      <c r="D132" s="229" t="s">
        <v>317</v>
      </c>
      <c r="E132" s="63">
        <f>+K132+M132</f>
        <v>1000000</v>
      </c>
      <c r="F132" s="77" t="s">
        <v>321</v>
      </c>
      <c r="G132" s="77" t="s">
        <v>322</v>
      </c>
      <c r="H132" s="222">
        <v>0.05</v>
      </c>
      <c r="I132" s="220">
        <v>0</v>
      </c>
      <c r="J132" s="67">
        <v>0.75</v>
      </c>
      <c r="K132" s="68">
        <v>750000</v>
      </c>
      <c r="L132" s="67">
        <v>1</v>
      </c>
      <c r="M132" s="68">
        <v>250000</v>
      </c>
      <c r="N132" s="64" t="s">
        <v>144</v>
      </c>
      <c r="O132" s="69">
        <v>0</v>
      </c>
      <c r="P132" s="29" t="s">
        <v>277</v>
      </c>
      <c r="Q132" s="180"/>
    </row>
    <row r="133" spans="1:17" ht="99.75">
      <c r="A133" s="357"/>
      <c r="B133" s="360"/>
      <c r="C133" s="229" t="s">
        <v>146</v>
      </c>
      <c r="D133" s="77" t="s">
        <v>318</v>
      </c>
      <c r="E133" s="63">
        <f>+K133+M133+O133</f>
        <v>8000000</v>
      </c>
      <c r="F133" s="77" t="s">
        <v>323</v>
      </c>
      <c r="G133" s="77" t="s">
        <v>322</v>
      </c>
      <c r="H133" s="222" t="s">
        <v>379</v>
      </c>
      <c r="I133" s="220">
        <v>0</v>
      </c>
      <c r="J133" s="67">
        <v>0.25</v>
      </c>
      <c r="K133" s="68">
        <v>0</v>
      </c>
      <c r="L133" s="67">
        <v>0.55000000000000004</v>
      </c>
      <c r="M133" s="68">
        <v>4000000</v>
      </c>
      <c r="N133" s="67">
        <v>1</v>
      </c>
      <c r="O133" s="68">
        <v>4000000</v>
      </c>
      <c r="P133" s="29" t="s">
        <v>278</v>
      </c>
      <c r="Q133" s="180"/>
    </row>
    <row r="134" spans="1:17" ht="185.25">
      <c r="A134" s="357"/>
      <c r="B134" s="360"/>
      <c r="C134" s="229" t="s">
        <v>288</v>
      </c>
      <c r="D134" s="97" t="s">
        <v>319</v>
      </c>
      <c r="E134" s="63">
        <f>+I134+K134+M134+O134</f>
        <v>0</v>
      </c>
      <c r="F134" s="77" t="s">
        <v>325</v>
      </c>
      <c r="G134" s="229" t="s">
        <v>324</v>
      </c>
      <c r="H134" s="218" t="s">
        <v>144</v>
      </c>
      <c r="I134" s="66">
        <v>0</v>
      </c>
      <c r="J134" s="67">
        <f>70%/3</f>
        <v>0.23333333333333331</v>
      </c>
      <c r="K134" s="68">
        <v>0</v>
      </c>
      <c r="L134" s="67">
        <f>J134*2</f>
        <v>0.46666666666666662</v>
      </c>
      <c r="M134" s="68">
        <v>0</v>
      </c>
      <c r="N134" s="67">
        <f>L134+J134</f>
        <v>0.7</v>
      </c>
      <c r="O134" s="68">
        <v>0</v>
      </c>
      <c r="P134" s="29" t="s">
        <v>279</v>
      </c>
      <c r="Q134" s="180"/>
    </row>
    <row r="135" spans="1:17" ht="156.75">
      <c r="A135" s="357"/>
      <c r="B135" s="360"/>
      <c r="C135" s="229" t="s">
        <v>280</v>
      </c>
      <c r="D135" s="77" t="s">
        <v>320</v>
      </c>
      <c r="E135" s="63">
        <f>+I135+K135</f>
        <v>0</v>
      </c>
      <c r="F135" s="77" t="s">
        <v>326</v>
      </c>
      <c r="G135" s="229" t="s">
        <v>327</v>
      </c>
      <c r="H135" s="218" t="s">
        <v>144</v>
      </c>
      <c r="I135" s="66">
        <v>0</v>
      </c>
      <c r="J135" s="70">
        <v>1</v>
      </c>
      <c r="K135" s="68">
        <v>0</v>
      </c>
      <c r="L135" s="64" t="s">
        <v>144</v>
      </c>
      <c r="M135" s="71">
        <v>0</v>
      </c>
      <c r="N135" s="64" t="s">
        <v>144</v>
      </c>
      <c r="O135" s="71">
        <v>0</v>
      </c>
      <c r="P135" s="29" t="s">
        <v>271</v>
      </c>
      <c r="Q135" s="180"/>
    </row>
    <row r="136" spans="1:17" ht="86.25" thickBot="1">
      <c r="A136" s="358"/>
      <c r="B136" s="361"/>
      <c r="C136" s="182" t="s">
        <v>281</v>
      </c>
      <c r="D136" s="167" t="s">
        <v>328</v>
      </c>
      <c r="E136" s="183">
        <f>+I136+K136+M136+O136</f>
        <v>15000000</v>
      </c>
      <c r="F136" s="182" t="s">
        <v>329</v>
      </c>
      <c r="G136" s="182" t="s">
        <v>330</v>
      </c>
      <c r="H136" s="223" t="s">
        <v>144</v>
      </c>
      <c r="I136" s="224">
        <v>0</v>
      </c>
      <c r="J136" s="185">
        <v>1</v>
      </c>
      <c r="K136" s="186">
        <v>15000000</v>
      </c>
      <c r="L136" s="184" t="s">
        <v>144</v>
      </c>
      <c r="M136" s="187">
        <v>0</v>
      </c>
      <c r="N136" s="184" t="s">
        <v>144</v>
      </c>
      <c r="O136" s="187">
        <v>0</v>
      </c>
      <c r="P136" s="167" t="s">
        <v>282</v>
      </c>
      <c r="Q136" s="188"/>
    </row>
    <row r="137" spans="1:17" ht="114">
      <c r="A137" s="356" t="s">
        <v>150</v>
      </c>
      <c r="B137" s="359" t="s">
        <v>283</v>
      </c>
      <c r="C137" s="189" t="s">
        <v>293</v>
      </c>
      <c r="D137" s="189" t="s">
        <v>333</v>
      </c>
      <c r="E137" s="174">
        <v>501000000</v>
      </c>
      <c r="F137" s="173" t="s">
        <v>332</v>
      </c>
      <c r="G137" s="190" t="s">
        <v>331</v>
      </c>
      <c r="H137" s="217" t="s">
        <v>144</v>
      </c>
      <c r="I137" s="176">
        <v>0</v>
      </c>
      <c r="J137" s="191">
        <f>+K137/O137</f>
        <v>0.22155688622754491</v>
      </c>
      <c r="K137" s="192">
        <v>111000000</v>
      </c>
      <c r="L137" s="191">
        <f>+M137/O137</f>
        <v>0.62075848303393211</v>
      </c>
      <c r="M137" s="192">
        <f>200000000+K137</f>
        <v>311000000</v>
      </c>
      <c r="N137" s="191">
        <v>1</v>
      </c>
      <c r="O137" s="192">
        <f>190000000+M137</f>
        <v>501000000</v>
      </c>
      <c r="P137" s="154"/>
      <c r="Q137" s="362" t="s">
        <v>341</v>
      </c>
    </row>
    <row r="138" spans="1:17" ht="128.25">
      <c r="A138" s="357"/>
      <c r="B138" s="360"/>
      <c r="C138" s="229" t="s">
        <v>284</v>
      </c>
      <c r="D138" s="229" t="s">
        <v>353</v>
      </c>
      <c r="E138" s="63">
        <f>+I138+K138+M138+O138</f>
        <v>50000000</v>
      </c>
      <c r="F138" s="77" t="s">
        <v>352</v>
      </c>
      <c r="G138" s="77" t="s">
        <v>334</v>
      </c>
      <c r="H138" s="218" t="s">
        <v>144</v>
      </c>
      <c r="I138" s="66">
        <v>0</v>
      </c>
      <c r="J138" s="67">
        <v>0.25</v>
      </c>
      <c r="K138" s="68">
        <v>0</v>
      </c>
      <c r="L138" s="67">
        <v>0.8</v>
      </c>
      <c r="M138" s="68">
        <v>0</v>
      </c>
      <c r="N138" s="67">
        <v>1</v>
      </c>
      <c r="O138" s="68">
        <v>50000000</v>
      </c>
      <c r="P138" s="29" t="s">
        <v>285</v>
      </c>
      <c r="Q138" s="363"/>
    </row>
    <row r="139" spans="1:17" ht="85.5">
      <c r="A139" s="357"/>
      <c r="B139" s="360"/>
      <c r="C139" s="76" t="s">
        <v>294</v>
      </c>
      <c r="D139" s="229" t="s">
        <v>337</v>
      </c>
      <c r="E139" s="63">
        <v>396000000</v>
      </c>
      <c r="F139" s="77" t="s">
        <v>336</v>
      </c>
      <c r="G139" s="77" t="s">
        <v>335</v>
      </c>
      <c r="H139" s="221" t="s">
        <v>379</v>
      </c>
      <c r="I139" s="220">
        <v>30000000</v>
      </c>
      <c r="J139" s="67">
        <f>+K139/E139</f>
        <v>0.33333333333333331</v>
      </c>
      <c r="K139" s="68">
        <v>132000000</v>
      </c>
      <c r="L139" s="67">
        <f>+M139/E139</f>
        <v>0.66666666666666663</v>
      </c>
      <c r="M139" s="68">
        <f>132000000+K139</f>
        <v>264000000</v>
      </c>
      <c r="N139" s="67">
        <v>1</v>
      </c>
      <c r="O139" s="68">
        <f>132000000+M139</f>
        <v>396000000</v>
      </c>
      <c r="P139" s="29" t="s">
        <v>286</v>
      </c>
      <c r="Q139" s="363"/>
    </row>
    <row r="140" spans="1:17" ht="143.25" thickBot="1">
      <c r="A140" s="358"/>
      <c r="B140" s="361"/>
      <c r="C140" s="193" t="s">
        <v>295</v>
      </c>
      <c r="D140" s="230" t="s">
        <v>338</v>
      </c>
      <c r="E140" s="183">
        <f>+M140+O140</f>
        <v>20000000</v>
      </c>
      <c r="F140" s="230" t="s">
        <v>339</v>
      </c>
      <c r="G140" s="182" t="s">
        <v>340</v>
      </c>
      <c r="H140" s="223" t="s">
        <v>144</v>
      </c>
      <c r="I140" s="224">
        <v>0</v>
      </c>
      <c r="J140" s="185">
        <v>0.33</v>
      </c>
      <c r="K140" s="186">
        <v>0</v>
      </c>
      <c r="L140" s="185">
        <v>0.66</v>
      </c>
      <c r="M140" s="186">
        <v>10000000</v>
      </c>
      <c r="N140" s="185">
        <v>1</v>
      </c>
      <c r="O140" s="186">
        <v>10000000</v>
      </c>
      <c r="P140" s="167" t="s">
        <v>287</v>
      </c>
      <c r="Q140" s="364"/>
    </row>
  </sheetData>
  <mergeCells count="134">
    <mergeCell ref="A1:Q1"/>
    <mergeCell ref="A3:P3"/>
    <mergeCell ref="A5:Q5"/>
    <mergeCell ref="A7:A9"/>
    <mergeCell ref="B7:B9"/>
    <mergeCell ref="C7:C9"/>
    <mergeCell ref="D7:E8"/>
    <mergeCell ref="F7:G8"/>
    <mergeCell ref="H7:O7"/>
    <mergeCell ref="P7:P9"/>
    <mergeCell ref="Q7:Q9"/>
    <mergeCell ref="H8:I8"/>
    <mergeCell ref="J8:K8"/>
    <mergeCell ref="L8:M8"/>
    <mergeCell ref="N8:O8"/>
    <mergeCell ref="A10:A20"/>
    <mergeCell ref="B10:B20"/>
    <mergeCell ref="Q10:Q20"/>
    <mergeCell ref="A21:A25"/>
    <mergeCell ref="B21:B25"/>
    <mergeCell ref="Q21:Q25"/>
    <mergeCell ref="A26:A30"/>
    <mergeCell ref="B26:B30"/>
    <mergeCell ref="Q26:Q30"/>
    <mergeCell ref="A31:A43"/>
    <mergeCell ref="B31:B32"/>
    <mergeCell ref="Q31:Q32"/>
    <mergeCell ref="B33:B36"/>
    <mergeCell ref="Q33:Q36"/>
    <mergeCell ref="B37:B41"/>
    <mergeCell ref="Q37:Q41"/>
    <mergeCell ref="B42:B43"/>
    <mergeCell ref="Q42:Q43"/>
    <mergeCell ref="A44:A46"/>
    <mergeCell ref="B44:B46"/>
    <mergeCell ref="Q44:Q46"/>
    <mergeCell ref="A47:A49"/>
    <mergeCell ref="B47:B49"/>
    <mergeCell ref="Q47:Q49"/>
    <mergeCell ref="A51:Q51"/>
    <mergeCell ref="A53:P53"/>
    <mergeCell ref="A55:Q55"/>
    <mergeCell ref="A57:A59"/>
    <mergeCell ref="B57:B59"/>
    <mergeCell ref="C57:C59"/>
    <mergeCell ref="D57:E58"/>
    <mergeCell ref="F57:G58"/>
    <mergeCell ref="H57:O57"/>
    <mergeCell ref="P57:P59"/>
    <mergeCell ref="Q57:Q59"/>
    <mergeCell ref="H58:I58"/>
    <mergeCell ref="J58:K58"/>
    <mergeCell ref="L58:M58"/>
    <mergeCell ref="N58:O58"/>
    <mergeCell ref="A60:A64"/>
    <mergeCell ref="B60:B64"/>
    <mergeCell ref="Q60:Q64"/>
    <mergeCell ref="A65:A68"/>
    <mergeCell ref="B65:B68"/>
    <mergeCell ref="Q65:Q68"/>
    <mergeCell ref="A69:A72"/>
    <mergeCell ref="B69:B78"/>
    <mergeCell ref="Q69:Q72"/>
    <mergeCell ref="A73:A78"/>
    <mergeCell ref="A80:Q80"/>
    <mergeCell ref="A82:P82"/>
    <mergeCell ref="A84:Q84"/>
    <mergeCell ref="A86:A88"/>
    <mergeCell ref="B86:B88"/>
    <mergeCell ref="C86:C88"/>
    <mergeCell ref="H86:O86"/>
    <mergeCell ref="P86:P88"/>
    <mergeCell ref="Q86:Q88"/>
    <mergeCell ref="H87:I87"/>
    <mergeCell ref="J87:K87"/>
    <mergeCell ref="L87:M87"/>
    <mergeCell ref="N87:O87"/>
    <mergeCell ref="A89:A92"/>
    <mergeCell ref="B89:B92"/>
    <mergeCell ref="E89:E90"/>
    <mergeCell ref="K89:K90"/>
    <mergeCell ref="Q89:Q92"/>
    <mergeCell ref="A93:A100"/>
    <mergeCell ref="B93:B96"/>
    <mergeCell ref="Q93:Q96"/>
    <mergeCell ref="B97:B100"/>
    <mergeCell ref="Q97:Q100"/>
    <mergeCell ref="M101:M102"/>
    <mergeCell ref="Q101:Q106"/>
    <mergeCell ref="C105:C106"/>
    <mergeCell ref="D105:D106"/>
    <mergeCell ref="E105:E106"/>
    <mergeCell ref="F105:F106"/>
    <mergeCell ref="K105:K106"/>
    <mergeCell ref="L105:L106"/>
    <mergeCell ref="A101:A106"/>
    <mergeCell ref="B101:B106"/>
    <mergeCell ref="E101:E102"/>
    <mergeCell ref="K101:K102"/>
    <mergeCell ref="M105:M106"/>
    <mergeCell ref="N105:N106"/>
    <mergeCell ref="O105:O106"/>
    <mergeCell ref="P105:P106"/>
    <mergeCell ref="A107:A109"/>
    <mergeCell ref="B107:B109"/>
    <mergeCell ref="G105:G106"/>
    <mergeCell ref="H105:H106"/>
    <mergeCell ref="I105:I106"/>
    <mergeCell ref="J105:J106"/>
    <mergeCell ref="Q107:Q109"/>
    <mergeCell ref="A110:A114"/>
    <mergeCell ref="B110:B114"/>
    <mergeCell ref="Q110:Q114"/>
    <mergeCell ref="A116:Q116"/>
    <mergeCell ref="A118:P118"/>
    <mergeCell ref="A120:Q120"/>
    <mergeCell ref="A122:A124"/>
    <mergeCell ref="B122:B124"/>
    <mergeCell ref="C122:C124"/>
    <mergeCell ref="D122:E123"/>
    <mergeCell ref="F122:G123"/>
    <mergeCell ref="H122:O122"/>
    <mergeCell ref="P122:P124"/>
    <mergeCell ref="Q122:Q124"/>
    <mergeCell ref="H123:I123"/>
    <mergeCell ref="A137:A140"/>
    <mergeCell ref="B137:B140"/>
    <mergeCell ref="Q137:Q140"/>
    <mergeCell ref="J123:K123"/>
    <mergeCell ref="L123:M123"/>
    <mergeCell ref="N123:O123"/>
    <mergeCell ref="A125:A136"/>
    <mergeCell ref="B125:B130"/>
    <mergeCell ref="B131:B13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140"/>
  <sheetViews>
    <sheetView showGridLines="0" zoomScale="80" zoomScaleNormal="80" workbookViewId="0">
      <selection activeCell="C67" sqref="C67"/>
    </sheetView>
  </sheetViews>
  <sheetFormatPr baseColWidth="10" defaultRowHeight="15"/>
  <cols>
    <col min="1" max="1" width="20.28515625" customWidth="1"/>
    <col min="2" max="2" width="25.7109375" customWidth="1"/>
    <col min="3" max="3" width="30.7109375" customWidth="1"/>
    <col min="4" max="4" width="16.85546875" customWidth="1"/>
    <col min="5" max="5" width="19.140625" customWidth="1"/>
    <col min="6" max="6" width="15.28515625" customWidth="1"/>
    <col min="7" max="7" width="17.7109375" customWidth="1"/>
    <col min="8" max="8" width="9.42578125" customWidth="1"/>
    <col min="9" max="9" width="14.42578125" customWidth="1"/>
    <col min="10" max="10" width="10.7109375" customWidth="1"/>
    <col min="11" max="11" width="18" customWidth="1"/>
    <col min="12" max="12" width="10.7109375" customWidth="1"/>
    <col min="13" max="13" width="18.5703125" customWidth="1"/>
    <col min="14" max="14" width="9.7109375" customWidth="1"/>
    <col min="15" max="15" width="19.140625" customWidth="1"/>
    <col min="16" max="16" width="15.42578125" customWidth="1"/>
    <col min="17" max="17" width="18.5703125" customWidth="1"/>
  </cols>
  <sheetData>
    <row r="1" spans="1:17" ht="18">
      <c r="A1" s="366" t="s">
        <v>365</v>
      </c>
      <c r="B1" s="366"/>
      <c r="C1" s="366"/>
      <c r="D1" s="366"/>
      <c r="E1" s="366"/>
      <c r="F1" s="366"/>
      <c r="G1" s="366"/>
      <c r="H1" s="366"/>
      <c r="I1" s="366"/>
      <c r="J1" s="366"/>
      <c r="K1" s="366"/>
      <c r="L1" s="366"/>
      <c r="M1" s="366"/>
      <c r="N1" s="366"/>
      <c r="O1" s="366"/>
      <c r="P1" s="366"/>
      <c r="Q1" s="366"/>
    </row>
    <row r="2" spans="1:17">
      <c r="A2" s="3"/>
      <c r="B2" s="4"/>
      <c r="C2" s="3"/>
      <c r="D2" s="3"/>
      <c r="E2" s="3"/>
      <c r="F2" s="3"/>
      <c r="G2" s="3"/>
      <c r="H2" s="3"/>
      <c r="I2" s="3"/>
      <c r="J2" s="3"/>
      <c r="K2" s="3"/>
      <c r="L2" s="3"/>
      <c r="M2" s="3"/>
      <c r="N2" s="3"/>
      <c r="O2" s="3"/>
      <c r="P2" s="56"/>
      <c r="Q2" s="3"/>
    </row>
    <row r="3" spans="1:17" ht="15.75">
      <c r="A3" s="367" t="s">
        <v>354</v>
      </c>
      <c r="B3" s="367"/>
      <c r="C3" s="367"/>
      <c r="D3" s="367"/>
      <c r="E3" s="367"/>
      <c r="F3" s="367"/>
      <c r="G3" s="367"/>
      <c r="H3" s="367"/>
      <c r="I3" s="367"/>
      <c r="J3" s="367"/>
      <c r="K3" s="367"/>
      <c r="L3" s="367"/>
      <c r="M3" s="367"/>
      <c r="N3" s="367"/>
      <c r="O3" s="367"/>
      <c r="P3" s="367"/>
      <c r="Q3" s="72"/>
    </row>
    <row r="4" spans="1:17">
      <c r="A4" s="3"/>
      <c r="B4" s="4"/>
      <c r="C4" s="3"/>
      <c r="D4" s="3"/>
      <c r="E4" s="3"/>
      <c r="F4" s="3"/>
      <c r="G4" s="3"/>
      <c r="H4" s="3"/>
      <c r="I4" s="3"/>
      <c r="J4" s="3"/>
      <c r="K4" s="3"/>
      <c r="L4" s="3"/>
      <c r="M4" s="3"/>
      <c r="N4" s="3"/>
      <c r="O4" s="3"/>
      <c r="P4" s="56"/>
      <c r="Q4" s="3"/>
    </row>
    <row r="5" spans="1:17">
      <c r="A5" s="423" t="s">
        <v>490</v>
      </c>
      <c r="B5" s="424"/>
      <c r="C5" s="424"/>
      <c r="D5" s="424"/>
      <c r="E5" s="424"/>
      <c r="F5" s="424"/>
      <c r="G5" s="424"/>
      <c r="H5" s="424"/>
      <c r="I5" s="424"/>
      <c r="J5" s="424"/>
      <c r="K5" s="424"/>
      <c r="L5" s="424"/>
      <c r="M5" s="424"/>
      <c r="N5" s="424"/>
      <c r="O5" s="424"/>
      <c r="P5" s="424"/>
      <c r="Q5" s="424"/>
    </row>
    <row r="6" spans="1:17" ht="15.75" thickBot="1">
      <c r="A6" s="3"/>
      <c r="B6" s="4"/>
      <c r="C6" s="3"/>
      <c r="D6" s="3"/>
      <c r="E6" s="3"/>
      <c r="F6" s="3"/>
      <c r="G6" s="3"/>
      <c r="H6" s="3"/>
      <c r="I6" s="3"/>
      <c r="J6" s="3"/>
      <c r="K6" s="3"/>
      <c r="L6" s="3"/>
      <c r="M6" s="3"/>
      <c r="N6" s="3"/>
      <c r="O6" s="3"/>
      <c r="P6" s="56"/>
      <c r="Q6" s="3"/>
    </row>
    <row r="7" spans="1:17">
      <c r="A7" s="425" t="s">
        <v>99</v>
      </c>
      <c r="B7" s="428" t="s">
        <v>488</v>
      </c>
      <c r="C7" s="428" t="s">
        <v>0</v>
      </c>
      <c r="D7" s="487" t="s">
        <v>1</v>
      </c>
      <c r="E7" s="488"/>
      <c r="F7" s="487" t="s">
        <v>191</v>
      </c>
      <c r="G7" s="488"/>
      <c r="H7" s="431" t="s">
        <v>7</v>
      </c>
      <c r="I7" s="432"/>
      <c r="J7" s="432"/>
      <c r="K7" s="432"/>
      <c r="L7" s="432"/>
      <c r="M7" s="432"/>
      <c r="N7" s="432"/>
      <c r="O7" s="433"/>
      <c r="P7" s="428" t="s">
        <v>8</v>
      </c>
      <c r="Q7" s="375" t="s">
        <v>9</v>
      </c>
    </row>
    <row r="8" spans="1:17">
      <c r="A8" s="426"/>
      <c r="B8" s="429"/>
      <c r="C8" s="429"/>
      <c r="D8" s="489"/>
      <c r="E8" s="490"/>
      <c r="F8" s="489"/>
      <c r="G8" s="490"/>
      <c r="H8" s="434">
        <v>2019</v>
      </c>
      <c r="I8" s="435"/>
      <c r="J8" s="434">
        <v>2020</v>
      </c>
      <c r="K8" s="435"/>
      <c r="L8" s="434">
        <v>2021</v>
      </c>
      <c r="M8" s="435"/>
      <c r="N8" s="434">
        <v>2022</v>
      </c>
      <c r="O8" s="435"/>
      <c r="P8" s="429"/>
      <c r="Q8" s="376"/>
    </row>
    <row r="9" spans="1:17" ht="15.75" thickBot="1">
      <c r="A9" s="427"/>
      <c r="B9" s="430"/>
      <c r="C9" s="430"/>
      <c r="D9" s="75" t="s">
        <v>3</v>
      </c>
      <c r="E9" s="311" t="s">
        <v>4</v>
      </c>
      <c r="F9" s="75" t="s">
        <v>190</v>
      </c>
      <c r="G9" s="75" t="s">
        <v>6</v>
      </c>
      <c r="H9" s="75" t="s">
        <v>489</v>
      </c>
      <c r="I9" s="311" t="s">
        <v>4</v>
      </c>
      <c r="J9" s="75" t="s">
        <v>489</v>
      </c>
      <c r="K9" s="311" t="s">
        <v>4</v>
      </c>
      <c r="L9" s="75" t="s">
        <v>3</v>
      </c>
      <c r="M9" s="311" t="s">
        <v>4</v>
      </c>
      <c r="N9" s="75" t="s">
        <v>3</v>
      </c>
      <c r="O9" s="311" t="s">
        <v>4</v>
      </c>
      <c r="P9" s="430"/>
      <c r="Q9" s="377"/>
    </row>
    <row r="10" spans="1:17" ht="110.25" customHeight="1">
      <c r="A10" s="528" t="s">
        <v>101</v>
      </c>
      <c r="B10" s="531" t="s">
        <v>261</v>
      </c>
      <c r="C10" s="199" t="s">
        <v>355</v>
      </c>
      <c r="D10" s="200">
        <v>1</v>
      </c>
      <c r="E10" s="201">
        <v>30000000</v>
      </c>
      <c r="F10" s="199" t="s">
        <v>151</v>
      </c>
      <c r="G10" s="199" t="s">
        <v>152</v>
      </c>
      <c r="H10" s="202"/>
      <c r="I10" s="203"/>
      <c r="J10" s="200">
        <v>1</v>
      </c>
      <c r="K10" s="201">
        <v>30000000</v>
      </c>
      <c r="L10" s="204"/>
      <c r="M10" s="204"/>
      <c r="N10" s="204"/>
      <c r="O10" s="204"/>
      <c r="P10" s="205" t="s">
        <v>445</v>
      </c>
      <c r="Q10" s="484" t="s">
        <v>515</v>
      </c>
    </row>
    <row r="11" spans="1:17" ht="132" customHeight="1">
      <c r="A11" s="529"/>
      <c r="B11" s="532"/>
      <c r="C11" s="57" t="s">
        <v>356</v>
      </c>
      <c r="D11" s="58">
        <v>1</v>
      </c>
      <c r="E11" s="59"/>
      <c r="F11" s="57" t="s">
        <v>153</v>
      </c>
      <c r="G11" s="57" t="s">
        <v>152</v>
      </c>
      <c r="H11" s="195"/>
      <c r="I11" s="195"/>
      <c r="J11" s="58">
        <v>0.5</v>
      </c>
      <c r="K11" s="61"/>
      <c r="L11" s="58">
        <v>1</v>
      </c>
      <c r="M11" s="61"/>
      <c r="N11" s="61"/>
      <c r="O11" s="61"/>
      <c r="P11" s="297" t="s">
        <v>478</v>
      </c>
      <c r="Q11" s="485"/>
    </row>
    <row r="12" spans="1:17" ht="148.5" customHeight="1">
      <c r="A12" s="529"/>
      <c r="B12" s="532"/>
      <c r="C12" s="57" t="s">
        <v>343</v>
      </c>
      <c r="D12" s="60">
        <v>2</v>
      </c>
      <c r="E12" s="59"/>
      <c r="F12" s="57" t="s">
        <v>102</v>
      </c>
      <c r="G12" s="57" t="s">
        <v>479</v>
      </c>
      <c r="H12" s="194"/>
      <c r="I12" s="195"/>
      <c r="J12" s="58">
        <v>1</v>
      </c>
      <c r="K12" s="62"/>
      <c r="L12" s="62"/>
      <c r="M12" s="61"/>
      <c r="N12" s="61"/>
      <c r="O12" s="61"/>
      <c r="P12" s="60" t="s">
        <v>447</v>
      </c>
      <c r="Q12" s="485"/>
    </row>
    <row r="13" spans="1:17" ht="127.5" customHeight="1">
      <c r="A13" s="529"/>
      <c r="B13" s="532"/>
      <c r="C13" s="57" t="s">
        <v>357</v>
      </c>
      <c r="D13" s="58">
        <v>1</v>
      </c>
      <c r="E13" s="59"/>
      <c r="F13" s="57" t="s">
        <v>104</v>
      </c>
      <c r="G13" s="57" t="s">
        <v>105</v>
      </c>
      <c r="H13" s="194">
        <v>0.5</v>
      </c>
      <c r="I13" s="195"/>
      <c r="J13" s="58">
        <v>1</v>
      </c>
      <c r="K13" s="61"/>
      <c r="L13" s="61"/>
      <c r="M13" s="61"/>
      <c r="N13" s="61"/>
      <c r="O13" s="61"/>
      <c r="P13" s="60" t="s">
        <v>448</v>
      </c>
      <c r="Q13" s="485"/>
    </row>
    <row r="14" spans="1:17" ht="165.75" customHeight="1">
      <c r="A14" s="529"/>
      <c r="B14" s="532"/>
      <c r="C14" s="57" t="s">
        <v>344</v>
      </c>
      <c r="D14" s="58">
        <v>1</v>
      </c>
      <c r="E14" s="59"/>
      <c r="F14" s="57" t="s">
        <v>106</v>
      </c>
      <c r="G14" s="57" t="s">
        <v>486</v>
      </c>
      <c r="H14" s="1">
        <v>0.1</v>
      </c>
      <c r="I14" s="2"/>
      <c r="J14" s="58">
        <v>0.5</v>
      </c>
      <c r="K14" s="61"/>
      <c r="L14" s="58">
        <v>1</v>
      </c>
      <c r="M14" s="61"/>
      <c r="N14" s="61"/>
      <c r="O14" s="61"/>
      <c r="P14" s="60" t="s">
        <v>447</v>
      </c>
      <c r="Q14" s="485"/>
    </row>
    <row r="15" spans="1:17" ht="165" customHeight="1">
      <c r="A15" s="529"/>
      <c r="B15" s="532"/>
      <c r="C15" s="57" t="s">
        <v>358</v>
      </c>
      <c r="D15" s="60" t="s">
        <v>108</v>
      </c>
      <c r="E15" s="59"/>
      <c r="F15" s="57" t="s">
        <v>109</v>
      </c>
      <c r="G15" s="57" t="s">
        <v>109</v>
      </c>
      <c r="H15" s="195">
        <v>1</v>
      </c>
      <c r="I15" s="196"/>
      <c r="J15" s="59">
        <v>1</v>
      </c>
      <c r="K15" s="59"/>
      <c r="L15" s="59">
        <v>3</v>
      </c>
      <c r="M15" s="59"/>
      <c r="N15" s="59">
        <v>6</v>
      </c>
      <c r="O15" s="61"/>
      <c r="P15" s="60" t="s">
        <v>449</v>
      </c>
      <c r="Q15" s="485"/>
    </row>
    <row r="16" spans="1:17" ht="175.5" customHeight="1">
      <c r="A16" s="529"/>
      <c r="B16" s="532"/>
      <c r="C16" s="57" t="s">
        <v>345</v>
      </c>
      <c r="D16" s="61">
        <v>1</v>
      </c>
      <c r="E16" s="59"/>
      <c r="F16" s="57" t="s">
        <v>110</v>
      </c>
      <c r="G16" s="57" t="s">
        <v>111</v>
      </c>
      <c r="H16" s="195"/>
      <c r="I16" s="195"/>
      <c r="J16" s="59">
        <v>1</v>
      </c>
      <c r="K16" s="61"/>
      <c r="L16" s="58"/>
      <c r="M16" s="61"/>
      <c r="N16" s="59"/>
      <c r="O16" s="60"/>
      <c r="P16" s="60" t="s">
        <v>112</v>
      </c>
      <c r="Q16" s="485"/>
    </row>
    <row r="17" spans="1:17" ht="139.5" customHeight="1">
      <c r="A17" s="529"/>
      <c r="B17" s="532"/>
      <c r="C17" s="57" t="s">
        <v>359</v>
      </c>
      <c r="D17" s="58">
        <v>1</v>
      </c>
      <c r="E17" s="59"/>
      <c r="F17" s="57" t="s">
        <v>113</v>
      </c>
      <c r="G17" s="57" t="s">
        <v>114</v>
      </c>
      <c r="H17" s="195"/>
      <c r="I17" s="195"/>
      <c r="J17" s="58">
        <v>1</v>
      </c>
      <c r="K17" s="61"/>
      <c r="L17" s="61"/>
      <c r="M17" s="61"/>
      <c r="N17" s="61"/>
      <c r="O17" s="61"/>
      <c r="P17" s="60" t="s">
        <v>445</v>
      </c>
      <c r="Q17" s="485"/>
    </row>
    <row r="18" spans="1:17" ht="137.25" customHeight="1">
      <c r="A18" s="529"/>
      <c r="B18" s="532"/>
      <c r="C18" s="57" t="s">
        <v>245</v>
      </c>
      <c r="D18" s="61">
        <v>1</v>
      </c>
      <c r="E18" s="59"/>
      <c r="F18" s="57" t="s">
        <v>115</v>
      </c>
      <c r="G18" s="57" t="s">
        <v>115</v>
      </c>
      <c r="H18" s="195"/>
      <c r="I18" s="195"/>
      <c r="J18" s="59"/>
      <c r="K18" s="61"/>
      <c r="L18" s="61">
        <v>1</v>
      </c>
      <c r="M18" s="61"/>
      <c r="N18" s="61"/>
      <c r="O18" s="61"/>
      <c r="P18" s="60" t="s">
        <v>116</v>
      </c>
      <c r="Q18" s="485"/>
    </row>
    <row r="19" spans="1:17" ht="189" customHeight="1">
      <c r="A19" s="529"/>
      <c r="B19" s="532"/>
      <c r="C19" s="57" t="s">
        <v>346</v>
      </c>
      <c r="D19" s="60" t="s">
        <v>117</v>
      </c>
      <c r="E19" s="59">
        <v>50000000</v>
      </c>
      <c r="F19" s="57" t="s">
        <v>118</v>
      </c>
      <c r="G19" s="57" t="s">
        <v>118</v>
      </c>
      <c r="H19" s="195"/>
      <c r="I19" s="195"/>
      <c r="J19" s="61"/>
      <c r="K19" s="61"/>
      <c r="L19" s="61">
        <v>2</v>
      </c>
      <c r="M19" s="61"/>
      <c r="N19" s="61">
        <v>4</v>
      </c>
      <c r="O19" s="60"/>
      <c r="P19" s="60" t="s">
        <v>450</v>
      </c>
      <c r="Q19" s="485"/>
    </row>
    <row r="20" spans="1:17" ht="138.75" customHeight="1" thickBot="1">
      <c r="A20" s="530"/>
      <c r="B20" s="533"/>
      <c r="C20" s="99" t="s">
        <v>360</v>
      </c>
      <c r="D20" s="100">
        <v>5</v>
      </c>
      <c r="E20" s="101"/>
      <c r="F20" s="99" t="s">
        <v>119</v>
      </c>
      <c r="G20" s="99" t="s">
        <v>120</v>
      </c>
      <c r="H20" s="206"/>
      <c r="I20" s="206"/>
      <c r="J20" s="101">
        <v>1</v>
      </c>
      <c r="K20" s="101"/>
      <c r="L20" s="101">
        <v>3</v>
      </c>
      <c r="M20" s="101"/>
      <c r="N20" s="101">
        <v>5</v>
      </c>
      <c r="O20" s="102"/>
      <c r="P20" s="100" t="s">
        <v>112</v>
      </c>
      <c r="Q20" s="486"/>
    </row>
    <row r="21" spans="1:17" ht="160.5" customHeight="1">
      <c r="A21" s="523" t="s">
        <v>155</v>
      </c>
      <c r="B21" s="508" t="s">
        <v>262</v>
      </c>
      <c r="C21" s="103" t="s">
        <v>246</v>
      </c>
      <c r="D21" s="104">
        <v>5</v>
      </c>
      <c r="E21" s="105"/>
      <c r="F21" s="103" t="s">
        <v>156</v>
      </c>
      <c r="G21" s="103" t="s">
        <v>156</v>
      </c>
      <c r="H21" s="207">
        <v>0.2</v>
      </c>
      <c r="I21" s="208"/>
      <c r="J21" s="106">
        <v>5</v>
      </c>
      <c r="K21" s="104"/>
      <c r="L21" s="104"/>
      <c r="M21" s="104"/>
      <c r="N21" s="104"/>
      <c r="O21" s="104"/>
      <c r="P21" s="107" t="s">
        <v>157</v>
      </c>
      <c r="Q21" s="462" t="s">
        <v>421</v>
      </c>
    </row>
    <row r="22" spans="1:17" ht="135" customHeight="1">
      <c r="A22" s="524"/>
      <c r="B22" s="509"/>
      <c r="C22" s="10" t="s">
        <v>347</v>
      </c>
      <c r="D22" s="6">
        <v>15</v>
      </c>
      <c r="E22" s="5"/>
      <c r="F22" s="10" t="s">
        <v>158</v>
      </c>
      <c r="G22" s="10" t="s">
        <v>158</v>
      </c>
      <c r="H22" s="197"/>
      <c r="I22" s="197"/>
      <c r="J22" s="5">
        <v>15</v>
      </c>
      <c r="K22" s="5"/>
      <c r="L22" s="12"/>
      <c r="M22" s="7"/>
      <c r="N22" s="7"/>
      <c r="O22" s="7"/>
      <c r="P22" s="6" t="s">
        <v>159</v>
      </c>
      <c r="Q22" s="463"/>
    </row>
    <row r="23" spans="1:17" ht="231" customHeight="1">
      <c r="A23" s="524"/>
      <c r="B23" s="509"/>
      <c r="C23" s="10" t="s">
        <v>473</v>
      </c>
      <c r="D23" s="12">
        <v>3000</v>
      </c>
      <c r="E23" s="5"/>
      <c r="F23" s="6" t="s">
        <v>418</v>
      </c>
      <c r="G23" s="6" t="s">
        <v>487</v>
      </c>
      <c r="H23" s="7"/>
      <c r="I23" s="7"/>
      <c r="J23" s="5">
        <v>1000</v>
      </c>
      <c r="K23" s="5"/>
      <c r="L23" s="12">
        <v>2000</v>
      </c>
      <c r="M23" s="7"/>
      <c r="N23" s="5">
        <v>3000</v>
      </c>
      <c r="O23" s="7"/>
      <c r="P23" s="6" t="s">
        <v>420</v>
      </c>
      <c r="Q23" s="463"/>
    </row>
    <row r="24" spans="1:17" ht="168" customHeight="1">
      <c r="A24" s="524"/>
      <c r="B24" s="509"/>
      <c r="C24" s="10" t="s">
        <v>422</v>
      </c>
      <c r="D24" s="7">
        <v>3</v>
      </c>
      <c r="E24" s="5"/>
      <c r="F24" s="10" t="s">
        <v>160</v>
      </c>
      <c r="G24" s="10" t="s">
        <v>160</v>
      </c>
      <c r="H24" s="197">
        <v>3</v>
      </c>
      <c r="I24" s="197"/>
      <c r="J24" s="5"/>
      <c r="K24" s="5"/>
      <c r="L24" s="12">
        <v>3</v>
      </c>
      <c r="M24" s="7"/>
      <c r="N24" s="12">
        <v>3</v>
      </c>
      <c r="O24" s="13"/>
      <c r="P24" s="6" t="s">
        <v>491</v>
      </c>
      <c r="Q24" s="463"/>
    </row>
    <row r="25" spans="1:17" ht="195" customHeight="1" thickBot="1">
      <c r="A25" s="525"/>
      <c r="B25" s="510"/>
      <c r="C25" s="108" t="s">
        <v>492</v>
      </c>
      <c r="D25" s="109">
        <v>0.8</v>
      </c>
      <c r="E25" s="110"/>
      <c r="F25" s="108" t="s">
        <v>247</v>
      </c>
      <c r="G25" s="108" t="s">
        <v>248</v>
      </c>
      <c r="H25" s="209">
        <v>0.2</v>
      </c>
      <c r="I25" s="210"/>
      <c r="J25" s="109">
        <v>0.4</v>
      </c>
      <c r="K25" s="111"/>
      <c r="L25" s="109">
        <v>0.6</v>
      </c>
      <c r="M25" s="111"/>
      <c r="N25" s="109">
        <v>0.8</v>
      </c>
      <c r="O25" s="111"/>
      <c r="P25" s="112" t="s">
        <v>452</v>
      </c>
      <c r="Q25" s="464"/>
    </row>
    <row r="26" spans="1:17" ht="183.75" customHeight="1">
      <c r="A26" s="523" t="s">
        <v>161</v>
      </c>
      <c r="B26" s="508" t="s">
        <v>192</v>
      </c>
      <c r="C26" s="113" t="s">
        <v>249</v>
      </c>
      <c r="D26" s="114">
        <v>1</v>
      </c>
      <c r="E26" s="115"/>
      <c r="F26" s="113" t="s">
        <v>162</v>
      </c>
      <c r="G26" s="113" t="s">
        <v>163</v>
      </c>
      <c r="H26" s="211">
        <v>0.15</v>
      </c>
      <c r="I26" s="212"/>
      <c r="J26" s="114">
        <v>1</v>
      </c>
      <c r="K26" s="116"/>
      <c r="L26" s="114"/>
      <c r="M26" s="116"/>
      <c r="N26" s="116"/>
      <c r="O26" s="116"/>
      <c r="P26" s="121" t="s">
        <v>453</v>
      </c>
      <c r="Q26" s="462" t="s">
        <v>424</v>
      </c>
    </row>
    <row r="27" spans="1:17" ht="183.75" customHeight="1">
      <c r="A27" s="524"/>
      <c r="B27" s="509"/>
      <c r="C27" s="82" t="s">
        <v>348</v>
      </c>
      <c r="D27" s="17" t="s">
        <v>164</v>
      </c>
      <c r="E27" s="18">
        <v>25000000</v>
      </c>
      <c r="F27" s="82" t="s">
        <v>165</v>
      </c>
      <c r="G27" s="82" t="s">
        <v>165</v>
      </c>
      <c r="H27" s="198">
        <v>5</v>
      </c>
      <c r="I27" s="198"/>
      <c r="J27" s="17" t="s">
        <v>166</v>
      </c>
      <c r="K27" s="18">
        <v>10000000</v>
      </c>
      <c r="L27" s="17" t="s">
        <v>167</v>
      </c>
      <c r="M27" s="18">
        <v>20000000</v>
      </c>
      <c r="N27" s="17" t="s">
        <v>164</v>
      </c>
      <c r="O27" s="18">
        <v>25000000</v>
      </c>
      <c r="P27" s="15" t="s">
        <v>454</v>
      </c>
      <c r="Q27" s="463"/>
    </row>
    <row r="28" spans="1:17" ht="164.25" customHeight="1">
      <c r="A28" s="524"/>
      <c r="B28" s="509"/>
      <c r="C28" s="82" t="s">
        <v>342</v>
      </c>
      <c r="D28" s="16">
        <v>45</v>
      </c>
      <c r="E28" s="18"/>
      <c r="F28" s="82" t="s">
        <v>168</v>
      </c>
      <c r="G28" s="82" t="s">
        <v>168</v>
      </c>
      <c r="H28" s="198">
        <v>10</v>
      </c>
      <c r="I28" s="198"/>
      <c r="J28" s="17" t="s">
        <v>166</v>
      </c>
      <c r="K28" s="17"/>
      <c r="L28" s="19" t="s">
        <v>167</v>
      </c>
      <c r="M28" s="17"/>
      <c r="N28" s="17" t="s">
        <v>164</v>
      </c>
      <c r="O28" s="17"/>
      <c r="P28" s="15" t="s">
        <v>454</v>
      </c>
      <c r="Q28" s="463"/>
    </row>
    <row r="29" spans="1:17" ht="187.5" customHeight="1">
      <c r="A29" s="524"/>
      <c r="B29" s="509"/>
      <c r="C29" s="82" t="s">
        <v>250</v>
      </c>
      <c r="D29" s="14">
        <v>1</v>
      </c>
      <c r="E29" s="18"/>
      <c r="F29" s="82" t="s">
        <v>169</v>
      </c>
      <c r="G29" s="82" t="s">
        <v>170</v>
      </c>
      <c r="H29" s="198"/>
      <c r="I29" s="198"/>
      <c r="J29" s="14"/>
      <c r="K29" s="16"/>
      <c r="L29" s="14"/>
      <c r="M29" s="16"/>
      <c r="N29" s="20"/>
      <c r="O29" s="16"/>
      <c r="P29" s="15" t="s">
        <v>455</v>
      </c>
      <c r="Q29" s="463"/>
    </row>
    <row r="30" spans="1:17" ht="239.25" customHeight="1" thickBot="1">
      <c r="A30" s="525"/>
      <c r="B30" s="510"/>
      <c r="C30" s="117" t="s">
        <v>251</v>
      </c>
      <c r="D30" s="118">
        <v>0.8</v>
      </c>
      <c r="E30" s="119"/>
      <c r="F30" s="108" t="s">
        <v>171</v>
      </c>
      <c r="G30" s="108" t="s">
        <v>172</v>
      </c>
      <c r="H30" s="213"/>
      <c r="I30" s="213"/>
      <c r="J30" s="120"/>
      <c r="K30" s="120"/>
      <c r="L30" s="118">
        <v>0.4</v>
      </c>
      <c r="M30" s="120"/>
      <c r="N30" s="118">
        <v>0.8</v>
      </c>
      <c r="O30" s="120"/>
      <c r="P30" s="122" t="s">
        <v>456</v>
      </c>
      <c r="Q30" s="464"/>
    </row>
    <row r="31" spans="1:17" ht="321" customHeight="1">
      <c r="A31" s="523" t="s">
        <v>101</v>
      </c>
      <c r="B31" s="508" t="s">
        <v>263</v>
      </c>
      <c r="C31" s="103" t="s">
        <v>269</v>
      </c>
      <c r="D31" s="104">
        <v>1</v>
      </c>
      <c r="E31" s="105"/>
      <c r="F31" s="103" t="s">
        <v>173</v>
      </c>
      <c r="G31" s="103" t="s">
        <v>173</v>
      </c>
      <c r="H31" s="123"/>
      <c r="I31" s="104"/>
      <c r="J31" s="106"/>
      <c r="K31" s="104"/>
      <c r="L31" s="106"/>
      <c r="M31" s="104"/>
      <c r="N31" s="104">
        <v>1</v>
      </c>
      <c r="O31" s="104"/>
      <c r="P31" s="107" t="s">
        <v>457</v>
      </c>
      <c r="Q31" s="472" t="s">
        <v>425</v>
      </c>
    </row>
    <row r="32" spans="1:17" ht="264.75" customHeight="1">
      <c r="A32" s="524"/>
      <c r="B32" s="526"/>
      <c r="C32" s="10" t="s">
        <v>361</v>
      </c>
      <c r="D32" s="8">
        <v>1</v>
      </c>
      <c r="E32" s="5"/>
      <c r="F32" s="10" t="s">
        <v>153</v>
      </c>
      <c r="G32" s="10" t="s">
        <v>152</v>
      </c>
      <c r="H32" s="7"/>
      <c r="I32" s="7"/>
      <c r="J32" s="8"/>
      <c r="K32" s="7"/>
      <c r="L32" s="7"/>
      <c r="M32" s="7"/>
      <c r="N32" s="5">
        <v>100</v>
      </c>
      <c r="O32" s="7"/>
      <c r="P32" s="6" t="s">
        <v>458</v>
      </c>
      <c r="Q32" s="473"/>
    </row>
    <row r="33" spans="1:17" ht="108" customHeight="1">
      <c r="A33" s="524"/>
      <c r="B33" s="527" t="s">
        <v>264</v>
      </c>
      <c r="C33" s="10" t="s">
        <v>480</v>
      </c>
      <c r="D33" s="12">
        <v>2</v>
      </c>
      <c r="E33" s="5"/>
      <c r="F33" s="10" t="s">
        <v>173</v>
      </c>
      <c r="G33" s="10" t="s">
        <v>173</v>
      </c>
      <c r="H33" s="8"/>
      <c r="I33" s="7"/>
      <c r="J33" s="11">
        <v>1</v>
      </c>
      <c r="K33" s="7"/>
      <c r="L33" s="11">
        <v>2</v>
      </c>
      <c r="M33" s="7"/>
      <c r="N33" s="8"/>
      <c r="O33" s="7"/>
      <c r="P33" s="6" t="s">
        <v>459</v>
      </c>
      <c r="Q33" s="475" t="s">
        <v>426</v>
      </c>
    </row>
    <row r="34" spans="1:17" ht="185.25" customHeight="1">
      <c r="A34" s="524"/>
      <c r="B34" s="509"/>
      <c r="C34" s="10" t="s">
        <v>376</v>
      </c>
      <c r="D34" s="8">
        <v>1</v>
      </c>
      <c r="E34" s="5"/>
      <c r="F34" s="10" t="s">
        <v>153</v>
      </c>
      <c r="G34" s="10" t="s">
        <v>152</v>
      </c>
      <c r="H34" s="7"/>
      <c r="I34" s="7"/>
      <c r="J34" s="8">
        <v>0.5</v>
      </c>
      <c r="K34" s="7"/>
      <c r="L34" s="8">
        <v>1</v>
      </c>
      <c r="M34" s="7"/>
      <c r="N34" s="7"/>
      <c r="O34" s="7"/>
      <c r="P34" s="6" t="s">
        <v>460</v>
      </c>
      <c r="Q34" s="463"/>
    </row>
    <row r="35" spans="1:17" ht="235.5" customHeight="1">
      <c r="A35" s="524"/>
      <c r="B35" s="509"/>
      <c r="C35" s="10" t="s">
        <v>270</v>
      </c>
      <c r="D35" s="8">
        <v>1</v>
      </c>
      <c r="E35" s="5"/>
      <c r="F35" s="81" t="s">
        <v>474</v>
      </c>
      <c r="G35" s="81" t="s">
        <v>475</v>
      </c>
      <c r="H35" s="5"/>
      <c r="I35" s="5"/>
      <c r="J35" s="5">
        <v>1</v>
      </c>
      <c r="K35" s="5"/>
      <c r="L35" s="5"/>
      <c r="M35" s="5"/>
      <c r="N35" s="5"/>
      <c r="O35" s="12"/>
      <c r="P35" s="296" t="s">
        <v>476</v>
      </c>
      <c r="Q35" s="463"/>
    </row>
    <row r="36" spans="1:17" ht="150" customHeight="1">
      <c r="A36" s="524"/>
      <c r="B36" s="526"/>
      <c r="C36" s="10" t="s">
        <v>349</v>
      </c>
      <c r="D36" s="8">
        <v>1</v>
      </c>
      <c r="E36" s="5"/>
      <c r="F36" s="10" t="s">
        <v>106</v>
      </c>
      <c r="G36" s="10" t="s">
        <v>107</v>
      </c>
      <c r="H36" s="7"/>
      <c r="I36" s="7"/>
      <c r="J36" s="8"/>
      <c r="K36" s="7"/>
      <c r="L36" s="8">
        <v>0.5</v>
      </c>
      <c r="M36" s="7"/>
      <c r="N36" s="8">
        <v>1</v>
      </c>
      <c r="O36" s="7"/>
      <c r="P36" s="60" t="s">
        <v>462</v>
      </c>
      <c r="Q36" s="476"/>
    </row>
    <row r="37" spans="1:17" ht="131.25" customHeight="1">
      <c r="A37" s="524"/>
      <c r="B37" s="527" t="s">
        <v>265</v>
      </c>
      <c r="C37" s="10" t="s">
        <v>253</v>
      </c>
      <c r="D37" s="12">
        <v>1</v>
      </c>
      <c r="E37" s="5"/>
      <c r="F37" s="10" t="s">
        <v>176</v>
      </c>
      <c r="G37" s="10" t="s">
        <v>176</v>
      </c>
      <c r="H37" s="8"/>
      <c r="I37" s="7"/>
      <c r="J37" s="11"/>
      <c r="K37" s="7"/>
      <c r="L37" s="12">
        <v>1</v>
      </c>
      <c r="M37" s="7"/>
      <c r="N37" s="8"/>
      <c r="O37" s="7"/>
      <c r="P37" s="6" t="s">
        <v>463</v>
      </c>
      <c r="Q37" s="475" t="s">
        <v>427</v>
      </c>
    </row>
    <row r="38" spans="1:17" ht="165" customHeight="1">
      <c r="A38" s="524"/>
      <c r="B38" s="509"/>
      <c r="C38" s="10" t="s">
        <v>493</v>
      </c>
      <c r="D38" s="8">
        <v>1</v>
      </c>
      <c r="E38" s="5"/>
      <c r="F38" s="10" t="s">
        <v>177</v>
      </c>
      <c r="G38" s="10" t="s">
        <v>178</v>
      </c>
      <c r="H38" s="7"/>
      <c r="I38" s="7"/>
      <c r="J38" s="8"/>
      <c r="K38" s="7"/>
      <c r="L38" s="8">
        <v>1</v>
      </c>
      <c r="M38" s="7"/>
      <c r="N38" s="7"/>
      <c r="O38" s="7"/>
      <c r="P38" s="6" t="s">
        <v>463</v>
      </c>
      <c r="Q38" s="463"/>
    </row>
    <row r="39" spans="1:17" ht="172.5" customHeight="1">
      <c r="A39" s="524"/>
      <c r="B39" s="509"/>
      <c r="C39" s="10" t="s">
        <v>362</v>
      </c>
      <c r="D39" s="8">
        <v>1</v>
      </c>
      <c r="E39" s="5"/>
      <c r="F39" s="10" t="s">
        <v>179</v>
      </c>
      <c r="G39" s="10" t="s">
        <v>180</v>
      </c>
      <c r="H39" s="7"/>
      <c r="I39" s="7"/>
      <c r="J39" s="8"/>
      <c r="K39" s="7"/>
      <c r="L39" s="8">
        <v>0.5</v>
      </c>
      <c r="M39" s="7"/>
      <c r="N39" s="8">
        <v>1</v>
      </c>
      <c r="O39" s="7"/>
      <c r="P39" s="6" t="s">
        <v>464</v>
      </c>
      <c r="Q39" s="463"/>
    </row>
    <row r="40" spans="1:17" ht="90" customHeight="1">
      <c r="A40" s="524"/>
      <c r="B40" s="509"/>
      <c r="C40" s="10" t="s">
        <v>363</v>
      </c>
      <c r="D40" s="12">
        <v>2</v>
      </c>
      <c r="E40" s="5"/>
      <c r="F40" s="10" t="s">
        <v>109</v>
      </c>
      <c r="G40" s="10" t="s">
        <v>109</v>
      </c>
      <c r="H40" s="7"/>
      <c r="I40" s="7"/>
      <c r="J40" s="8"/>
      <c r="K40" s="7"/>
      <c r="L40" s="21"/>
      <c r="M40" s="7"/>
      <c r="N40" s="12">
        <v>2</v>
      </c>
      <c r="O40" s="7"/>
      <c r="P40" s="6" t="s">
        <v>463</v>
      </c>
      <c r="Q40" s="463"/>
    </row>
    <row r="41" spans="1:17" ht="123" customHeight="1">
      <c r="A41" s="524"/>
      <c r="B41" s="526"/>
      <c r="C41" s="10" t="s">
        <v>255</v>
      </c>
      <c r="D41" s="12">
        <v>1</v>
      </c>
      <c r="E41" s="5"/>
      <c r="F41" s="10" t="s">
        <v>256</v>
      </c>
      <c r="G41" s="10" t="s">
        <v>256</v>
      </c>
      <c r="H41" s="7"/>
      <c r="I41" s="7"/>
      <c r="J41" s="8"/>
      <c r="K41" s="7"/>
      <c r="L41" s="21"/>
      <c r="M41" s="7"/>
      <c r="N41" s="12">
        <v>1</v>
      </c>
      <c r="O41" s="7"/>
      <c r="P41" s="6" t="s">
        <v>463</v>
      </c>
      <c r="Q41" s="476"/>
    </row>
    <row r="42" spans="1:17" ht="129" customHeight="1">
      <c r="A42" s="524"/>
      <c r="B42" s="527" t="s">
        <v>266</v>
      </c>
      <c r="C42" s="10" t="s">
        <v>257</v>
      </c>
      <c r="D42" s="12">
        <v>1</v>
      </c>
      <c r="E42" s="5"/>
      <c r="F42" s="10" t="s">
        <v>173</v>
      </c>
      <c r="G42" s="10" t="s">
        <v>173</v>
      </c>
      <c r="H42" s="8"/>
      <c r="I42" s="7"/>
      <c r="J42" s="11"/>
      <c r="K42" s="7"/>
      <c r="L42" s="12"/>
      <c r="M42" s="7"/>
      <c r="N42" s="12">
        <v>1</v>
      </c>
      <c r="O42" s="7"/>
      <c r="P42" s="6" t="s">
        <v>463</v>
      </c>
      <c r="Q42" s="477" t="s">
        <v>428</v>
      </c>
    </row>
    <row r="43" spans="1:17" ht="334.5" customHeight="1" thickBot="1">
      <c r="A43" s="525"/>
      <c r="B43" s="510"/>
      <c r="C43" s="108" t="s">
        <v>364</v>
      </c>
      <c r="D43" s="109">
        <v>1</v>
      </c>
      <c r="E43" s="110"/>
      <c r="F43" s="108" t="s">
        <v>153</v>
      </c>
      <c r="G43" s="108" t="s">
        <v>152</v>
      </c>
      <c r="H43" s="111"/>
      <c r="I43" s="111"/>
      <c r="J43" s="109"/>
      <c r="K43" s="111"/>
      <c r="L43" s="111"/>
      <c r="M43" s="111"/>
      <c r="N43" s="109">
        <v>1</v>
      </c>
      <c r="O43" s="111"/>
      <c r="P43" s="100" t="s">
        <v>465</v>
      </c>
      <c r="Q43" s="467"/>
    </row>
    <row r="44" spans="1:17" ht="178.5" customHeight="1">
      <c r="A44" s="523" t="s">
        <v>181</v>
      </c>
      <c r="B44" s="508" t="s">
        <v>267</v>
      </c>
      <c r="C44" s="103" t="s">
        <v>350</v>
      </c>
      <c r="D44" s="282">
        <v>1</v>
      </c>
      <c r="E44" s="283"/>
      <c r="F44" s="284" t="s">
        <v>494</v>
      </c>
      <c r="G44" s="284" t="s">
        <v>494</v>
      </c>
      <c r="H44" s="104"/>
      <c r="I44" s="104"/>
      <c r="J44" s="104">
        <v>1</v>
      </c>
      <c r="K44" s="104"/>
      <c r="L44" s="123"/>
      <c r="M44" s="104"/>
      <c r="N44" s="104"/>
      <c r="O44" s="104"/>
      <c r="P44" s="107" t="s">
        <v>433</v>
      </c>
      <c r="Q44" s="462" t="s">
        <v>429</v>
      </c>
    </row>
    <row r="45" spans="1:17" ht="172.5" customHeight="1">
      <c r="A45" s="524"/>
      <c r="B45" s="509"/>
      <c r="C45" s="10" t="s">
        <v>258</v>
      </c>
      <c r="D45" s="197">
        <v>1</v>
      </c>
      <c r="E45" s="328"/>
      <c r="F45" s="300" t="s">
        <v>496</v>
      </c>
      <c r="G45" s="300" t="s">
        <v>495</v>
      </c>
      <c r="H45" s="7"/>
      <c r="I45" s="7"/>
      <c r="J45" s="7">
        <v>1</v>
      </c>
      <c r="K45" s="7"/>
      <c r="L45" s="8"/>
      <c r="M45" s="7"/>
      <c r="N45" s="7"/>
      <c r="O45" s="6"/>
      <c r="P45" s="6" t="s">
        <v>437</v>
      </c>
      <c r="Q45" s="463"/>
    </row>
    <row r="46" spans="1:17" ht="147.75" customHeight="1" thickBot="1">
      <c r="A46" s="525"/>
      <c r="B46" s="510"/>
      <c r="C46" s="9" t="s">
        <v>438</v>
      </c>
      <c r="D46" s="5">
        <v>6</v>
      </c>
      <c r="E46" s="5"/>
      <c r="F46" s="12" t="s">
        <v>439</v>
      </c>
      <c r="G46" s="12" t="s">
        <v>440</v>
      </c>
      <c r="H46" s="5"/>
      <c r="I46" s="5"/>
      <c r="J46" s="5"/>
      <c r="K46" s="5"/>
      <c r="L46" s="5">
        <v>6</v>
      </c>
      <c r="M46" s="5"/>
      <c r="N46" s="5"/>
      <c r="O46" s="5"/>
      <c r="P46" s="302" t="s">
        <v>441</v>
      </c>
      <c r="Q46" s="464"/>
    </row>
    <row r="47" spans="1:17" ht="180" customHeight="1">
      <c r="A47" s="523" t="s">
        <v>182</v>
      </c>
      <c r="B47" s="508" t="s">
        <v>268</v>
      </c>
      <c r="C47" s="103" t="s">
        <v>259</v>
      </c>
      <c r="D47" s="104">
        <v>1</v>
      </c>
      <c r="E47" s="105"/>
      <c r="F47" s="103" t="s">
        <v>183</v>
      </c>
      <c r="G47" s="103" t="s">
        <v>184</v>
      </c>
      <c r="H47" s="104"/>
      <c r="I47" s="104"/>
      <c r="J47" s="123"/>
      <c r="K47" s="104"/>
      <c r="L47" s="104">
        <v>1</v>
      </c>
      <c r="M47" s="104"/>
      <c r="N47" s="104"/>
      <c r="O47" s="104"/>
      <c r="P47" s="107" t="s">
        <v>466</v>
      </c>
      <c r="Q47" s="465" t="s">
        <v>444</v>
      </c>
    </row>
    <row r="48" spans="1:17" ht="184.5" customHeight="1">
      <c r="A48" s="524"/>
      <c r="B48" s="509"/>
      <c r="C48" s="9" t="s">
        <v>260</v>
      </c>
      <c r="D48" s="7">
        <v>1</v>
      </c>
      <c r="E48" s="22"/>
      <c r="F48" s="10" t="s">
        <v>185</v>
      </c>
      <c r="G48" s="10" t="s">
        <v>185</v>
      </c>
      <c r="H48" s="21"/>
      <c r="I48" s="21"/>
      <c r="J48" s="21"/>
      <c r="K48" s="21"/>
      <c r="L48" s="7">
        <v>1</v>
      </c>
      <c r="M48" s="21"/>
      <c r="N48" s="21"/>
      <c r="O48" s="6"/>
      <c r="P48" s="6" t="s">
        <v>467</v>
      </c>
      <c r="Q48" s="466"/>
    </row>
    <row r="49" spans="1:17" ht="186.75" customHeight="1" thickBot="1">
      <c r="A49" s="525"/>
      <c r="B49" s="510"/>
      <c r="C49" s="108" t="s">
        <v>351</v>
      </c>
      <c r="D49" s="110">
        <v>1</v>
      </c>
      <c r="E49" s="301"/>
      <c r="F49" s="124" t="s">
        <v>497</v>
      </c>
      <c r="G49" s="124" t="s">
        <v>475</v>
      </c>
      <c r="H49" s="110"/>
      <c r="I49" s="110"/>
      <c r="J49" s="110"/>
      <c r="K49" s="110"/>
      <c r="L49" s="110"/>
      <c r="M49" s="110"/>
      <c r="N49" s="110">
        <v>1</v>
      </c>
      <c r="O49" s="110"/>
      <c r="P49" s="100" t="s">
        <v>443</v>
      </c>
      <c r="Q49" s="467"/>
    </row>
    <row r="51" spans="1:17" ht="15.75" customHeight="1">
      <c r="A51" s="366" t="s">
        <v>365</v>
      </c>
      <c r="B51" s="366"/>
      <c r="C51" s="366"/>
      <c r="D51" s="366"/>
      <c r="E51" s="366"/>
      <c r="F51" s="366"/>
      <c r="G51" s="366"/>
      <c r="H51" s="366"/>
      <c r="I51" s="366"/>
      <c r="J51" s="366"/>
      <c r="K51" s="366"/>
      <c r="L51" s="366"/>
      <c r="M51" s="366"/>
      <c r="N51" s="366"/>
      <c r="O51" s="366"/>
      <c r="P51" s="366"/>
      <c r="Q51" s="366"/>
    </row>
    <row r="52" spans="1:17" ht="15.75" customHeight="1">
      <c r="A52" s="3"/>
      <c r="B52" s="4"/>
      <c r="C52" s="3"/>
      <c r="D52" s="3"/>
      <c r="E52" s="3"/>
      <c r="F52" s="3"/>
      <c r="G52" s="3"/>
      <c r="H52" s="3"/>
      <c r="I52" s="3"/>
      <c r="J52" s="3"/>
      <c r="K52" s="3"/>
      <c r="L52" s="3"/>
      <c r="M52" s="3"/>
      <c r="N52" s="3"/>
      <c r="O52" s="3"/>
      <c r="P52" s="56"/>
      <c r="Q52" s="3"/>
    </row>
    <row r="53" spans="1:17" ht="15.75">
      <c r="A53" s="367" t="s">
        <v>366</v>
      </c>
      <c r="B53" s="367"/>
      <c r="C53" s="367"/>
      <c r="D53" s="367"/>
      <c r="E53" s="367"/>
      <c r="F53" s="367"/>
      <c r="G53" s="367"/>
      <c r="H53" s="367"/>
      <c r="I53" s="367"/>
      <c r="J53" s="367"/>
      <c r="K53" s="367"/>
      <c r="L53" s="367"/>
      <c r="M53" s="367"/>
      <c r="N53" s="367"/>
      <c r="O53" s="367"/>
      <c r="P53" s="367"/>
      <c r="Q53" s="72"/>
    </row>
    <row r="54" spans="1:17">
      <c r="A54" s="3"/>
      <c r="B54" s="4"/>
      <c r="C54" s="3"/>
      <c r="D54" s="3"/>
      <c r="E54" s="3"/>
      <c r="F54" s="3"/>
      <c r="G54" s="3"/>
      <c r="H54" s="3"/>
      <c r="I54" s="3"/>
      <c r="J54" s="3"/>
      <c r="K54" s="3"/>
      <c r="L54" s="3"/>
      <c r="M54" s="3"/>
      <c r="N54" s="3"/>
      <c r="O54" s="3"/>
      <c r="P54" s="56"/>
      <c r="Q54" s="3"/>
    </row>
    <row r="55" spans="1:17" ht="15" customHeight="1">
      <c r="A55" s="423" t="s">
        <v>367</v>
      </c>
      <c r="B55" s="424"/>
      <c r="C55" s="424"/>
      <c r="D55" s="424"/>
      <c r="E55" s="424"/>
      <c r="F55" s="424"/>
      <c r="G55" s="424"/>
      <c r="H55" s="424"/>
      <c r="I55" s="424"/>
      <c r="J55" s="424"/>
      <c r="K55" s="424"/>
      <c r="L55" s="424"/>
      <c r="M55" s="424"/>
      <c r="N55" s="424"/>
      <c r="O55" s="424"/>
      <c r="P55" s="424"/>
      <c r="Q55" s="424"/>
    </row>
    <row r="56" spans="1:17" ht="15.75" thickBot="1">
      <c r="A56" s="52"/>
      <c r="B56" s="4"/>
      <c r="C56" s="3"/>
      <c r="D56" s="3"/>
      <c r="E56" s="3"/>
      <c r="F56" s="3"/>
      <c r="G56" s="3"/>
      <c r="H56" s="3"/>
      <c r="I56" s="3"/>
      <c r="J56" s="3"/>
      <c r="K56" s="3"/>
      <c r="L56" s="3"/>
      <c r="M56" s="3"/>
      <c r="N56" s="3"/>
      <c r="O56" s="3"/>
      <c r="P56" s="56"/>
      <c r="Q56" s="3"/>
    </row>
    <row r="57" spans="1:17" ht="15" customHeight="1">
      <c r="A57" s="511" t="s">
        <v>99</v>
      </c>
      <c r="B57" s="514" t="s">
        <v>488</v>
      </c>
      <c r="C57" s="514" t="s">
        <v>0</v>
      </c>
      <c r="D57" s="514" t="s">
        <v>1</v>
      </c>
      <c r="E57" s="514"/>
      <c r="F57" s="514" t="s">
        <v>191</v>
      </c>
      <c r="G57" s="514"/>
      <c r="H57" s="514" t="s">
        <v>7</v>
      </c>
      <c r="I57" s="514"/>
      <c r="J57" s="514"/>
      <c r="K57" s="514"/>
      <c r="L57" s="514"/>
      <c r="M57" s="514"/>
      <c r="N57" s="514"/>
      <c r="O57" s="514"/>
      <c r="P57" s="514" t="s">
        <v>8</v>
      </c>
      <c r="Q57" s="517" t="s">
        <v>368</v>
      </c>
    </row>
    <row r="58" spans="1:17" ht="15.75" customHeight="1">
      <c r="A58" s="512"/>
      <c r="B58" s="515"/>
      <c r="C58" s="515"/>
      <c r="D58" s="515"/>
      <c r="E58" s="515"/>
      <c r="F58" s="515"/>
      <c r="G58" s="515"/>
      <c r="H58" s="515">
        <v>2019</v>
      </c>
      <c r="I58" s="515"/>
      <c r="J58" s="515">
        <v>2020</v>
      </c>
      <c r="K58" s="515"/>
      <c r="L58" s="515">
        <v>2021</v>
      </c>
      <c r="M58" s="515"/>
      <c r="N58" s="515">
        <v>2022</v>
      </c>
      <c r="O58" s="515"/>
      <c r="P58" s="515"/>
      <c r="Q58" s="518"/>
    </row>
    <row r="59" spans="1:17" ht="15.75" customHeight="1" thickBot="1">
      <c r="A59" s="513"/>
      <c r="B59" s="516"/>
      <c r="C59" s="516"/>
      <c r="D59" s="329" t="s">
        <v>3</v>
      </c>
      <c r="E59" s="329" t="s">
        <v>4</v>
      </c>
      <c r="F59" s="329" t="s">
        <v>190</v>
      </c>
      <c r="G59" s="329" t="s">
        <v>6</v>
      </c>
      <c r="H59" s="329" t="s">
        <v>3</v>
      </c>
      <c r="I59" s="329" t="s">
        <v>4</v>
      </c>
      <c r="J59" s="329" t="s">
        <v>3</v>
      </c>
      <c r="K59" s="329" t="s">
        <v>4</v>
      </c>
      <c r="L59" s="329" t="s">
        <v>3</v>
      </c>
      <c r="M59" s="329" t="s">
        <v>4</v>
      </c>
      <c r="N59" s="329" t="s">
        <v>3</v>
      </c>
      <c r="O59" s="329" t="s">
        <v>4</v>
      </c>
      <c r="P59" s="516"/>
      <c r="Q59" s="518"/>
    </row>
    <row r="60" spans="1:17" ht="191.25" customHeight="1">
      <c r="A60" s="498" t="s">
        <v>210</v>
      </c>
      <c r="B60" s="500" t="s">
        <v>211</v>
      </c>
      <c r="C60" s="354" t="s">
        <v>121</v>
      </c>
      <c r="D60" s="354" t="s">
        <v>122</v>
      </c>
      <c r="E60" s="330"/>
      <c r="F60" s="354" t="s">
        <v>123</v>
      </c>
      <c r="G60" s="351" t="s">
        <v>124</v>
      </c>
      <c r="H60" s="330"/>
      <c r="I60" s="330"/>
      <c r="J60" s="339">
        <v>10</v>
      </c>
      <c r="K60" s="330"/>
      <c r="L60" s="330"/>
      <c r="M60" s="330"/>
      <c r="N60" s="330"/>
      <c r="O60" s="330"/>
      <c r="P60" s="331" t="s">
        <v>212</v>
      </c>
      <c r="Q60" s="500" t="s">
        <v>213</v>
      </c>
    </row>
    <row r="61" spans="1:17" ht="120.75" customHeight="1">
      <c r="A61" s="499"/>
      <c r="B61" s="500"/>
      <c r="C61" s="354" t="s">
        <v>125</v>
      </c>
      <c r="D61" s="354" t="s">
        <v>126</v>
      </c>
      <c r="E61" s="330"/>
      <c r="F61" s="354" t="s">
        <v>513</v>
      </c>
      <c r="G61" s="354" t="s">
        <v>214</v>
      </c>
      <c r="H61" s="330"/>
      <c r="I61" s="330"/>
      <c r="J61" s="333">
        <v>0.5</v>
      </c>
      <c r="K61" s="330"/>
      <c r="L61" s="333">
        <v>0.8</v>
      </c>
      <c r="M61" s="330"/>
      <c r="N61" s="334">
        <v>1</v>
      </c>
      <c r="O61" s="330"/>
      <c r="P61" s="331" t="s">
        <v>215</v>
      </c>
      <c r="Q61" s="500"/>
    </row>
    <row r="62" spans="1:17" ht="162.75" customHeight="1">
      <c r="A62" s="499"/>
      <c r="B62" s="500"/>
      <c r="C62" s="354" t="s">
        <v>216</v>
      </c>
      <c r="D62" s="354" t="s">
        <v>217</v>
      </c>
      <c r="E62" s="335">
        <v>150000000</v>
      </c>
      <c r="F62" s="354" t="s">
        <v>127</v>
      </c>
      <c r="G62" s="354" t="s">
        <v>218</v>
      </c>
      <c r="H62" s="330"/>
      <c r="I62" s="330"/>
      <c r="J62" s="8">
        <v>0.6</v>
      </c>
      <c r="K62" s="336">
        <f>J62*E62</f>
        <v>90000000</v>
      </c>
      <c r="L62" s="8">
        <v>1</v>
      </c>
      <c r="M62" s="336">
        <v>150000000</v>
      </c>
      <c r="N62" s="330"/>
      <c r="O62" s="330"/>
      <c r="P62" s="331" t="s">
        <v>219</v>
      </c>
      <c r="Q62" s="500"/>
    </row>
    <row r="63" spans="1:17" ht="112.5" customHeight="1">
      <c r="A63" s="499"/>
      <c r="B63" s="500"/>
      <c r="C63" s="354" t="s">
        <v>142</v>
      </c>
      <c r="D63" s="354" t="s">
        <v>128</v>
      </c>
      <c r="E63" s="330"/>
      <c r="F63" s="354" t="s">
        <v>129</v>
      </c>
      <c r="G63" s="354" t="s">
        <v>220</v>
      </c>
      <c r="H63" s="330"/>
      <c r="I63" s="330"/>
      <c r="J63" s="330"/>
      <c r="K63" s="330"/>
      <c r="L63" s="8">
        <v>0.75</v>
      </c>
      <c r="M63" s="21"/>
      <c r="N63" s="8">
        <v>1</v>
      </c>
      <c r="O63" s="330"/>
      <c r="P63" s="331" t="s">
        <v>219</v>
      </c>
      <c r="Q63" s="500"/>
    </row>
    <row r="64" spans="1:17" ht="136.5" customHeight="1" thickBot="1">
      <c r="A64" s="499"/>
      <c r="B64" s="500"/>
      <c r="C64" s="354" t="s">
        <v>221</v>
      </c>
      <c r="D64" s="354" t="s">
        <v>130</v>
      </c>
      <c r="E64" s="330"/>
      <c r="F64" s="354" t="s">
        <v>131</v>
      </c>
      <c r="G64" s="354" t="s">
        <v>132</v>
      </c>
      <c r="H64" s="330"/>
      <c r="I64" s="330"/>
      <c r="J64" s="333">
        <v>0.25</v>
      </c>
      <c r="K64" s="330"/>
      <c r="L64" s="333">
        <v>0.5</v>
      </c>
      <c r="M64" s="330"/>
      <c r="N64" s="333">
        <v>1</v>
      </c>
      <c r="O64" s="330"/>
      <c r="P64" s="331" t="s">
        <v>219</v>
      </c>
      <c r="Q64" s="500"/>
    </row>
    <row r="65" spans="1:17" ht="152.25" customHeight="1">
      <c r="A65" s="501" t="s">
        <v>138</v>
      </c>
      <c r="B65" s="503" t="s">
        <v>222</v>
      </c>
      <c r="C65" s="353" t="s">
        <v>223</v>
      </c>
      <c r="D65" s="353" t="s">
        <v>224</v>
      </c>
      <c r="E65" s="352"/>
      <c r="F65" s="353" t="s">
        <v>225</v>
      </c>
      <c r="G65" s="353" t="s">
        <v>226</v>
      </c>
      <c r="H65" s="342"/>
      <c r="I65" s="342"/>
      <c r="J65" s="333">
        <v>0.25</v>
      </c>
      <c r="K65" s="330"/>
      <c r="L65" s="333">
        <v>0.75</v>
      </c>
      <c r="M65" s="330"/>
      <c r="N65" s="333">
        <v>1</v>
      </c>
      <c r="O65" s="330"/>
      <c r="P65" s="331" t="s">
        <v>471</v>
      </c>
      <c r="Q65" s="503" t="s">
        <v>228</v>
      </c>
    </row>
    <row r="66" spans="1:17" ht="127.5" customHeight="1">
      <c r="A66" s="502"/>
      <c r="B66" s="503"/>
      <c r="C66" s="353" t="s">
        <v>468</v>
      </c>
      <c r="D66" s="353" t="s">
        <v>230</v>
      </c>
      <c r="E66" s="336">
        <v>66000000</v>
      </c>
      <c r="F66" s="353" t="s">
        <v>231</v>
      </c>
      <c r="G66" s="354" t="s">
        <v>232</v>
      </c>
      <c r="H66" s="1"/>
      <c r="I66" s="342"/>
      <c r="J66" s="1">
        <v>0.5</v>
      </c>
      <c r="K66" s="338">
        <v>33000000</v>
      </c>
      <c r="L66" s="1">
        <v>1</v>
      </c>
      <c r="M66" s="338">
        <v>66000000</v>
      </c>
      <c r="N66" s="330"/>
      <c r="O66" s="330"/>
      <c r="P66" s="339" t="s">
        <v>188</v>
      </c>
      <c r="Q66" s="503"/>
    </row>
    <row r="67" spans="1:17" ht="159.75" customHeight="1">
      <c r="A67" s="502"/>
      <c r="B67" s="503"/>
      <c r="C67" s="353" t="s">
        <v>516</v>
      </c>
      <c r="D67" s="353" t="s">
        <v>134</v>
      </c>
      <c r="E67" s="330"/>
      <c r="F67" s="353" t="s">
        <v>233</v>
      </c>
      <c r="G67" s="353" t="s">
        <v>135</v>
      </c>
      <c r="H67" s="342"/>
      <c r="I67" s="342"/>
      <c r="J67" s="330"/>
      <c r="K67" s="330"/>
      <c r="L67" s="333">
        <v>0.25</v>
      </c>
      <c r="M67" s="330"/>
      <c r="N67" s="333">
        <v>1</v>
      </c>
      <c r="O67" s="340"/>
      <c r="P67" s="341" t="s">
        <v>234</v>
      </c>
      <c r="Q67" s="504"/>
    </row>
    <row r="68" spans="1:17" ht="125.25" customHeight="1">
      <c r="A68" s="503" t="s">
        <v>139</v>
      </c>
      <c r="B68" s="503" t="s">
        <v>238</v>
      </c>
      <c r="C68" s="353" t="s">
        <v>514</v>
      </c>
      <c r="D68" s="353" t="s">
        <v>141</v>
      </c>
      <c r="E68" s="336">
        <f>180000000*3</f>
        <v>540000000</v>
      </c>
      <c r="F68" s="353" t="s">
        <v>239</v>
      </c>
      <c r="G68" s="353" t="s">
        <v>240</v>
      </c>
      <c r="H68" s="342"/>
      <c r="I68" s="342"/>
      <c r="J68" s="333">
        <v>0.33</v>
      </c>
      <c r="K68" s="336">
        <v>180000000</v>
      </c>
      <c r="L68" s="333">
        <v>0.66</v>
      </c>
      <c r="M68" s="336">
        <v>360000000</v>
      </c>
      <c r="N68" s="333">
        <v>1</v>
      </c>
      <c r="O68" s="336">
        <v>540000000</v>
      </c>
      <c r="P68" s="339" t="s">
        <v>188</v>
      </c>
      <c r="Q68" s="504" t="s">
        <v>241</v>
      </c>
    </row>
    <row r="69" spans="1:17" ht="90.75" customHeight="1">
      <c r="A69" s="503"/>
      <c r="B69" s="503"/>
      <c r="C69" s="10" t="s">
        <v>384</v>
      </c>
      <c r="D69" s="343" t="s">
        <v>385</v>
      </c>
      <c r="E69" s="335"/>
      <c r="F69" s="10" t="s">
        <v>386</v>
      </c>
      <c r="G69" s="10" t="str">
        <f>F69</f>
        <v xml:space="preserve">Cantidad de ARDS con evaluación de clima organizacional </v>
      </c>
      <c r="H69" s="21"/>
      <c r="I69" s="21"/>
      <c r="J69" s="11">
        <v>3</v>
      </c>
      <c r="K69" s="335"/>
      <c r="L69" s="11">
        <v>6</v>
      </c>
      <c r="M69" s="335"/>
      <c r="N69" s="11">
        <v>10</v>
      </c>
      <c r="O69" s="335"/>
      <c r="P69" s="7"/>
      <c r="Q69" s="505"/>
    </row>
    <row r="70" spans="1:17" ht="122.25" customHeight="1">
      <c r="A70" s="503"/>
      <c r="B70" s="503"/>
      <c r="C70" s="258" t="s">
        <v>387</v>
      </c>
      <c r="D70" s="258" t="s">
        <v>380</v>
      </c>
      <c r="E70" s="344"/>
      <c r="F70" s="258" t="s">
        <v>381</v>
      </c>
      <c r="G70" s="355" t="s">
        <v>382</v>
      </c>
      <c r="H70" s="346">
        <v>1</v>
      </c>
      <c r="I70" s="342"/>
      <c r="J70" s="333"/>
      <c r="K70" s="336"/>
      <c r="L70" s="333"/>
      <c r="M70" s="336"/>
      <c r="N70" s="333"/>
      <c r="O70" s="336"/>
      <c r="P70" s="339" t="s">
        <v>188</v>
      </c>
      <c r="Q70" s="505"/>
    </row>
    <row r="71" spans="1:17" ht="175.5" customHeight="1">
      <c r="A71" s="503"/>
      <c r="B71" s="503"/>
      <c r="C71" s="258" t="s">
        <v>388</v>
      </c>
      <c r="D71" s="300" t="s">
        <v>482</v>
      </c>
      <c r="E71" s="335"/>
      <c r="F71" s="300" t="s">
        <v>483</v>
      </c>
      <c r="G71" s="300" t="s">
        <v>484</v>
      </c>
      <c r="H71" s="300"/>
      <c r="I71" s="300"/>
      <c r="J71" s="11">
        <v>82</v>
      </c>
      <c r="K71" s="335"/>
      <c r="L71" s="11">
        <f>79+J71</f>
        <v>161</v>
      </c>
      <c r="M71" s="335"/>
      <c r="N71" s="11">
        <f>140+L71</f>
        <v>301</v>
      </c>
      <c r="O71" s="335"/>
      <c r="P71" s="7" t="s">
        <v>188</v>
      </c>
      <c r="Q71" s="505"/>
    </row>
    <row r="72" spans="1:17" ht="142.5" customHeight="1">
      <c r="A72" s="507"/>
      <c r="B72" s="503"/>
      <c r="C72" s="300" t="s">
        <v>389</v>
      </c>
      <c r="D72" s="300" t="s">
        <v>390</v>
      </c>
      <c r="E72" s="300"/>
      <c r="F72" s="300" t="s">
        <v>391</v>
      </c>
      <c r="G72" s="300" t="s">
        <v>392</v>
      </c>
      <c r="H72" s="302"/>
      <c r="I72" s="300"/>
      <c r="J72" s="302">
        <v>1</v>
      </c>
      <c r="K72" s="300"/>
      <c r="L72" s="302"/>
      <c r="M72" s="300"/>
      <c r="N72" s="300"/>
      <c r="O72" s="300"/>
      <c r="P72" s="302" t="s">
        <v>409</v>
      </c>
      <c r="Q72" s="505"/>
    </row>
    <row r="73" spans="1:17" ht="71.25">
      <c r="A73" s="507"/>
      <c r="B73" s="503"/>
      <c r="C73" s="300" t="s">
        <v>394</v>
      </c>
      <c r="D73" s="300" t="s">
        <v>395</v>
      </c>
      <c r="E73" s="335">
        <v>5000000</v>
      </c>
      <c r="F73" s="300" t="s">
        <v>31</v>
      </c>
      <c r="G73" s="300" t="s">
        <v>396</v>
      </c>
      <c r="H73" s="303">
        <v>0.75</v>
      </c>
      <c r="I73" s="300"/>
      <c r="J73" s="304">
        <v>1</v>
      </c>
      <c r="K73" s="335">
        <v>5000000</v>
      </c>
      <c r="L73" s="300"/>
      <c r="M73" s="300"/>
      <c r="N73" s="300"/>
      <c r="O73" s="300"/>
      <c r="P73" s="302" t="s">
        <v>409</v>
      </c>
      <c r="Q73" s="505"/>
    </row>
    <row r="74" spans="1:17" ht="176.25" customHeight="1">
      <c r="A74" s="507"/>
      <c r="B74" s="503"/>
      <c r="C74" s="300" t="s">
        <v>397</v>
      </c>
      <c r="D74" s="300" t="s">
        <v>398</v>
      </c>
      <c r="E74" s="300"/>
      <c r="F74" s="300" t="s">
        <v>469</v>
      </c>
      <c r="G74" s="300" t="s">
        <v>400</v>
      </c>
      <c r="H74" s="8">
        <v>0.3</v>
      </c>
      <c r="I74" s="300"/>
      <c r="J74" s="8">
        <v>1</v>
      </c>
      <c r="K74" s="300"/>
      <c r="L74" s="300"/>
      <c r="M74" s="300"/>
      <c r="N74" s="300"/>
      <c r="O74" s="300"/>
      <c r="P74" s="302" t="s">
        <v>393</v>
      </c>
      <c r="Q74" s="505"/>
    </row>
    <row r="75" spans="1:17" ht="144.75" customHeight="1">
      <c r="A75" s="507"/>
      <c r="B75" s="503"/>
      <c r="C75" s="300" t="s">
        <v>401</v>
      </c>
      <c r="D75" s="300" t="s">
        <v>402</v>
      </c>
      <c r="E75" s="300"/>
      <c r="F75" s="300" t="s">
        <v>403</v>
      </c>
      <c r="G75" s="300" t="s">
        <v>470</v>
      </c>
      <c r="H75" s="300"/>
      <c r="I75" s="300"/>
      <c r="J75" s="8">
        <v>0.5</v>
      </c>
      <c r="K75" s="300"/>
      <c r="L75" s="8">
        <v>1</v>
      </c>
      <c r="M75" s="300"/>
      <c r="N75" s="300"/>
      <c r="O75" s="300"/>
      <c r="P75" s="302" t="s">
        <v>507</v>
      </c>
      <c r="Q75" s="505"/>
    </row>
    <row r="76" spans="1:17" ht="97.5" customHeight="1">
      <c r="A76" s="507"/>
      <c r="B76" s="503"/>
      <c r="C76" s="300" t="s">
        <v>405</v>
      </c>
      <c r="D76" s="300" t="s">
        <v>406</v>
      </c>
      <c r="E76" s="347"/>
      <c r="F76" s="300" t="s">
        <v>407</v>
      </c>
      <c r="G76" s="300" t="s">
        <v>408</v>
      </c>
      <c r="H76" s="348">
        <v>1</v>
      </c>
      <c r="I76" s="347"/>
      <c r="J76" s="347"/>
      <c r="K76" s="347"/>
      <c r="L76" s="347"/>
      <c r="M76" s="347"/>
      <c r="N76" s="347"/>
      <c r="O76" s="347"/>
      <c r="P76" s="348" t="s">
        <v>409</v>
      </c>
      <c r="Q76" s="505"/>
    </row>
    <row r="77" spans="1:17" ht="185.25">
      <c r="A77" s="507"/>
      <c r="B77" s="503"/>
      <c r="C77" s="300" t="s">
        <v>410</v>
      </c>
      <c r="D77" s="300" t="s">
        <v>485</v>
      </c>
      <c r="E77" s="347"/>
      <c r="F77" s="300" t="s">
        <v>412</v>
      </c>
      <c r="G77" s="300" t="s">
        <v>413</v>
      </c>
      <c r="H77" s="347"/>
      <c r="I77" s="347"/>
      <c r="J77" s="349">
        <v>0.5</v>
      </c>
      <c r="K77" s="348"/>
      <c r="L77" s="349">
        <v>1</v>
      </c>
      <c r="M77" s="347"/>
      <c r="N77" s="347"/>
      <c r="O77" s="347"/>
      <c r="P77" s="350" t="s">
        <v>499</v>
      </c>
      <c r="Q77" s="506"/>
    </row>
    <row r="80" spans="1:17" ht="18">
      <c r="A80" s="366" t="s">
        <v>369</v>
      </c>
      <c r="B80" s="366"/>
      <c r="C80" s="366"/>
      <c r="D80" s="366"/>
      <c r="E80" s="366"/>
      <c r="F80" s="366"/>
      <c r="G80" s="366"/>
      <c r="H80" s="366"/>
      <c r="I80" s="366"/>
      <c r="J80" s="366"/>
      <c r="K80" s="366"/>
      <c r="L80" s="366"/>
      <c r="M80" s="366"/>
      <c r="N80" s="366"/>
      <c r="O80" s="366"/>
      <c r="P80" s="366"/>
      <c r="Q80" s="366"/>
    </row>
    <row r="81" spans="1:17">
      <c r="A81" s="3"/>
      <c r="B81" s="4"/>
      <c r="C81" s="3"/>
      <c r="D81" s="3"/>
      <c r="E81" s="3"/>
      <c r="F81" s="3"/>
      <c r="G81" s="3"/>
      <c r="H81" s="3"/>
      <c r="I81" s="3"/>
      <c r="J81" s="3"/>
      <c r="K81" s="3"/>
      <c r="L81" s="3"/>
      <c r="M81" s="3"/>
      <c r="N81" s="3"/>
      <c r="O81" s="3"/>
      <c r="P81" s="56"/>
      <c r="Q81" s="3"/>
    </row>
    <row r="82" spans="1:17" ht="15.75">
      <c r="A82" s="367" t="s">
        <v>370</v>
      </c>
      <c r="B82" s="367"/>
      <c r="C82" s="367"/>
      <c r="D82" s="367"/>
      <c r="E82" s="367"/>
      <c r="F82" s="367"/>
      <c r="G82" s="367"/>
      <c r="H82" s="367"/>
      <c r="I82" s="367"/>
      <c r="J82" s="367"/>
      <c r="K82" s="367"/>
      <c r="L82" s="367"/>
      <c r="M82" s="367"/>
      <c r="N82" s="367"/>
      <c r="O82" s="367"/>
      <c r="P82" s="367"/>
      <c r="Q82" s="72"/>
    </row>
    <row r="83" spans="1:17">
      <c r="A83" s="3"/>
      <c r="B83" s="4"/>
      <c r="C83" s="3"/>
      <c r="D83" s="3"/>
      <c r="E83" s="3"/>
      <c r="F83" s="3"/>
      <c r="G83" s="3"/>
      <c r="H83" s="3"/>
      <c r="I83" s="3"/>
      <c r="J83" s="3"/>
      <c r="K83" s="3"/>
      <c r="L83" s="3"/>
      <c r="M83" s="3"/>
      <c r="N83" s="3"/>
      <c r="O83" s="3"/>
      <c r="P83" s="56"/>
      <c r="Q83" s="3"/>
    </row>
    <row r="84" spans="1:17">
      <c r="A84" s="423" t="s">
        <v>371</v>
      </c>
      <c r="B84" s="424"/>
      <c r="C84" s="424"/>
      <c r="D84" s="424"/>
      <c r="E84" s="424"/>
      <c r="F84" s="424"/>
      <c r="G84" s="424"/>
      <c r="H84" s="424"/>
      <c r="I84" s="424"/>
      <c r="J84" s="424"/>
      <c r="K84" s="424"/>
      <c r="L84" s="424"/>
      <c r="M84" s="424"/>
      <c r="N84" s="424"/>
      <c r="O84" s="424"/>
      <c r="P84" s="424"/>
      <c r="Q84" s="424"/>
    </row>
    <row r="85" spans="1:17" ht="15.75" thickBot="1">
      <c r="A85" s="3"/>
      <c r="B85" s="4"/>
      <c r="C85" s="3"/>
      <c r="D85" s="3"/>
      <c r="E85" s="3"/>
      <c r="F85" s="3"/>
      <c r="G85" s="3"/>
      <c r="H85" s="3"/>
      <c r="I85" s="3"/>
      <c r="J85" s="3"/>
      <c r="K85" s="3"/>
      <c r="L85" s="3"/>
      <c r="M85" s="3"/>
      <c r="N85" s="3"/>
      <c r="O85" s="3"/>
      <c r="P85" s="56"/>
      <c r="Q85" s="23"/>
    </row>
    <row r="86" spans="1:17" ht="30">
      <c r="A86" s="425" t="s">
        <v>99</v>
      </c>
      <c r="B86" s="428" t="s">
        <v>100</v>
      </c>
      <c r="C86" s="428" t="s">
        <v>0</v>
      </c>
      <c r="D86" s="310" t="s">
        <v>1</v>
      </c>
      <c r="E86" s="310"/>
      <c r="F86" s="310" t="s">
        <v>2</v>
      </c>
      <c r="G86" s="310"/>
      <c r="H86" s="431" t="s">
        <v>7</v>
      </c>
      <c r="I86" s="432"/>
      <c r="J86" s="432"/>
      <c r="K86" s="432"/>
      <c r="L86" s="432"/>
      <c r="M86" s="432"/>
      <c r="N86" s="432"/>
      <c r="O86" s="433"/>
      <c r="P86" s="428" t="s">
        <v>8</v>
      </c>
      <c r="Q86" s="375" t="s">
        <v>9</v>
      </c>
    </row>
    <row r="87" spans="1:17">
      <c r="A87" s="426"/>
      <c r="B87" s="429"/>
      <c r="C87" s="429"/>
      <c r="D87" s="309" t="s">
        <v>3</v>
      </c>
      <c r="E87" s="309" t="s">
        <v>4</v>
      </c>
      <c r="F87" s="309" t="s">
        <v>5</v>
      </c>
      <c r="G87" s="309" t="s">
        <v>6</v>
      </c>
      <c r="H87" s="434">
        <v>2019</v>
      </c>
      <c r="I87" s="435"/>
      <c r="J87" s="434">
        <v>2020</v>
      </c>
      <c r="K87" s="435"/>
      <c r="L87" s="434">
        <v>2021</v>
      </c>
      <c r="M87" s="435"/>
      <c r="N87" s="434">
        <v>2022</v>
      </c>
      <c r="O87" s="435"/>
      <c r="P87" s="429"/>
      <c r="Q87" s="376"/>
    </row>
    <row r="88" spans="1:17">
      <c r="A88" s="426"/>
      <c r="B88" s="429"/>
      <c r="C88" s="429"/>
      <c r="D88" s="312"/>
      <c r="E88" s="313"/>
      <c r="F88" s="312"/>
      <c r="G88" s="312"/>
      <c r="H88" s="312" t="s">
        <v>3</v>
      </c>
      <c r="I88" s="313" t="s">
        <v>4</v>
      </c>
      <c r="J88" s="312" t="s">
        <v>3</v>
      </c>
      <c r="K88" s="313" t="s">
        <v>4</v>
      </c>
      <c r="L88" s="312" t="s">
        <v>3</v>
      </c>
      <c r="M88" s="313" t="s">
        <v>4</v>
      </c>
      <c r="N88" s="312" t="s">
        <v>3</v>
      </c>
      <c r="O88" s="312" t="s">
        <v>4</v>
      </c>
      <c r="P88" s="429"/>
      <c r="Q88" s="376"/>
    </row>
    <row r="89" spans="1:17" ht="117" customHeight="1">
      <c r="A89" s="493" t="s">
        <v>10</v>
      </c>
      <c r="B89" s="493" t="s">
        <v>209</v>
      </c>
      <c r="C89" s="315" t="s">
        <v>372</v>
      </c>
      <c r="D89" s="315" t="s">
        <v>477</v>
      </c>
      <c r="E89" s="519">
        <v>30000000</v>
      </c>
      <c r="F89" s="315" t="s">
        <v>50</v>
      </c>
      <c r="G89" s="315" t="s">
        <v>50</v>
      </c>
      <c r="H89" s="24"/>
      <c r="I89" s="24"/>
      <c r="J89" s="324">
        <v>1</v>
      </c>
      <c r="K89" s="519">
        <f>E89</f>
        <v>30000000</v>
      </c>
      <c r="L89" s="24"/>
      <c r="M89" s="326"/>
      <c r="N89" s="24"/>
      <c r="O89" s="326"/>
      <c r="P89" s="316" t="s">
        <v>94</v>
      </c>
      <c r="Q89" s="494" t="s">
        <v>373</v>
      </c>
    </row>
    <row r="90" spans="1:17" ht="85.5">
      <c r="A90" s="493"/>
      <c r="B90" s="493"/>
      <c r="C90" s="315" t="s">
        <v>508</v>
      </c>
      <c r="D90" s="315" t="s">
        <v>17</v>
      </c>
      <c r="E90" s="519"/>
      <c r="F90" s="315" t="s">
        <v>20</v>
      </c>
      <c r="G90" s="315" t="s">
        <v>23</v>
      </c>
      <c r="H90" s="24"/>
      <c r="I90" s="24"/>
      <c r="J90" s="32">
        <v>1</v>
      </c>
      <c r="K90" s="519"/>
      <c r="L90" s="24"/>
      <c r="M90" s="326"/>
      <c r="N90" s="24"/>
      <c r="O90" s="326"/>
      <c r="P90" s="316" t="s">
        <v>94</v>
      </c>
      <c r="Q90" s="494"/>
    </row>
    <row r="91" spans="1:17" ht="102.75" customHeight="1">
      <c r="A91" s="493"/>
      <c r="B91" s="493"/>
      <c r="C91" s="315" t="s">
        <v>509</v>
      </c>
      <c r="D91" s="315" t="s">
        <v>18</v>
      </c>
      <c r="E91" s="314">
        <v>30000000</v>
      </c>
      <c r="F91" s="315" t="s">
        <v>21</v>
      </c>
      <c r="G91" s="315" t="s">
        <v>24</v>
      </c>
      <c r="H91" s="24"/>
      <c r="I91" s="24"/>
      <c r="J91" s="24"/>
      <c r="K91" s="24"/>
      <c r="L91" s="32">
        <v>0.5</v>
      </c>
      <c r="M91" s="314">
        <v>15000000</v>
      </c>
      <c r="N91" s="32">
        <v>1</v>
      </c>
      <c r="O91" s="314">
        <v>30000000</v>
      </c>
      <c r="P91" s="316" t="s">
        <v>94</v>
      </c>
      <c r="Q91" s="494"/>
    </row>
    <row r="92" spans="1:17" ht="57">
      <c r="A92" s="493"/>
      <c r="B92" s="493"/>
      <c r="C92" s="315" t="s">
        <v>510</v>
      </c>
      <c r="D92" s="315" t="s">
        <v>19</v>
      </c>
      <c r="E92" s="323"/>
      <c r="F92" s="315" t="s">
        <v>22</v>
      </c>
      <c r="G92" s="317" t="s">
        <v>22</v>
      </c>
      <c r="H92" s="24"/>
      <c r="I92" s="24"/>
      <c r="J92" s="24"/>
      <c r="K92" s="24"/>
      <c r="L92" s="24"/>
      <c r="M92" s="326"/>
      <c r="N92" s="324">
        <v>1</v>
      </c>
      <c r="O92" s="326"/>
      <c r="P92" s="316" t="s">
        <v>94</v>
      </c>
      <c r="Q92" s="494"/>
    </row>
    <row r="93" spans="1:17" ht="104.25" customHeight="1">
      <c r="A93" s="493"/>
      <c r="B93" s="493"/>
      <c r="C93" s="315" t="s">
        <v>512</v>
      </c>
      <c r="D93" s="315" t="s">
        <v>502</v>
      </c>
      <c r="E93" s="323"/>
      <c r="F93" s="315" t="s">
        <v>503</v>
      </c>
      <c r="G93" s="317" t="s">
        <v>504</v>
      </c>
      <c r="H93" s="24"/>
      <c r="I93" s="24"/>
      <c r="J93" s="32">
        <v>1</v>
      </c>
      <c r="K93" s="24"/>
      <c r="L93" s="24"/>
      <c r="M93" s="326"/>
      <c r="N93" s="324"/>
      <c r="O93" s="326"/>
      <c r="P93" s="316" t="s">
        <v>154</v>
      </c>
      <c r="Q93" s="494"/>
    </row>
    <row r="94" spans="1:17" ht="108.75" customHeight="1">
      <c r="A94" s="360" t="s">
        <v>11</v>
      </c>
      <c r="B94" s="360" t="s">
        <v>195</v>
      </c>
      <c r="C94" s="307" t="s">
        <v>25</v>
      </c>
      <c r="D94" s="307" t="s">
        <v>62</v>
      </c>
      <c r="E94" s="314">
        <v>30000000</v>
      </c>
      <c r="F94" s="307" t="s">
        <v>63</v>
      </c>
      <c r="G94" s="307" t="s">
        <v>63</v>
      </c>
      <c r="H94" s="25"/>
      <c r="I94" s="25"/>
      <c r="J94" s="26">
        <v>1</v>
      </c>
      <c r="K94" s="314">
        <v>30000000</v>
      </c>
      <c r="L94" s="25"/>
      <c r="M94" s="27"/>
      <c r="N94" s="25"/>
      <c r="O94" s="27"/>
      <c r="P94" s="316" t="s">
        <v>95</v>
      </c>
      <c r="Q94" s="360" t="s">
        <v>89</v>
      </c>
    </row>
    <row r="95" spans="1:17" ht="114" customHeight="1">
      <c r="A95" s="360"/>
      <c r="B95" s="360"/>
      <c r="C95" s="307" t="s">
        <v>26</v>
      </c>
      <c r="D95" s="307" t="s">
        <v>27</v>
      </c>
      <c r="E95" s="314">
        <v>10000000</v>
      </c>
      <c r="F95" s="307" t="s">
        <v>31</v>
      </c>
      <c r="G95" s="307" t="s">
        <v>23</v>
      </c>
      <c r="H95" s="25"/>
      <c r="I95" s="25"/>
      <c r="J95" s="25"/>
      <c r="K95" s="25"/>
      <c r="L95" s="26">
        <v>1</v>
      </c>
      <c r="M95" s="314">
        <v>10000000</v>
      </c>
      <c r="N95" s="25"/>
      <c r="O95" s="27"/>
      <c r="P95" s="316" t="s">
        <v>94</v>
      </c>
      <c r="Q95" s="360"/>
    </row>
    <row r="96" spans="1:17" ht="112.5" customHeight="1">
      <c r="A96" s="360"/>
      <c r="B96" s="360"/>
      <c r="C96" s="307" t="s">
        <v>28</v>
      </c>
      <c r="D96" s="307" t="s">
        <v>29</v>
      </c>
      <c r="E96" s="33"/>
      <c r="F96" s="307" t="s">
        <v>32</v>
      </c>
      <c r="G96" s="307" t="s">
        <v>23</v>
      </c>
      <c r="H96" s="25"/>
      <c r="I96" s="25"/>
      <c r="J96" s="25"/>
      <c r="K96" s="25"/>
      <c r="L96" s="26">
        <v>0.25</v>
      </c>
      <c r="M96" s="27"/>
      <c r="N96" s="26">
        <v>1</v>
      </c>
      <c r="O96" s="27"/>
      <c r="P96" s="316" t="s">
        <v>94</v>
      </c>
      <c r="Q96" s="360"/>
    </row>
    <row r="97" spans="1:17" ht="71.25">
      <c r="A97" s="360"/>
      <c r="B97" s="360"/>
      <c r="C97" s="307" t="s">
        <v>30</v>
      </c>
      <c r="D97" s="307" t="s">
        <v>34</v>
      </c>
      <c r="E97" s="33"/>
      <c r="F97" s="307" t="s">
        <v>33</v>
      </c>
      <c r="G97" s="307" t="s">
        <v>33</v>
      </c>
      <c r="H97" s="25"/>
      <c r="I97" s="25"/>
      <c r="J97" s="25"/>
      <c r="K97" s="25"/>
      <c r="L97" s="28">
        <v>1</v>
      </c>
      <c r="M97" s="27"/>
      <c r="N97" s="28">
        <v>1</v>
      </c>
      <c r="O97" s="27"/>
      <c r="P97" s="29" t="s">
        <v>94</v>
      </c>
      <c r="Q97" s="360"/>
    </row>
    <row r="98" spans="1:17" ht="108.75" customHeight="1">
      <c r="A98" s="360"/>
      <c r="B98" s="497" t="s">
        <v>208</v>
      </c>
      <c r="C98" s="315" t="s">
        <v>64</v>
      </c>
      <c r="D98" s="315" t="s">
        <v>65</v>
      </c>
      <c r="E98" s="323"/>
      <c r="F98" s="315" t="s">
        <v>66</v>
      </c>
      <c r="G98" s="315" t="s">
        <v>66</v>
      </c>
      <c r="H98" s="24"/>
      <c r="I98" s="24"/>
      <c r="J98" s="24"/>
      <c r="K98" s="24"/>
      <c r="L98" s="325">
        <v>1</v>
      </c>
      <c r="M98" s="326"/>
      <c r="N98" s="32"/>
      <c r="O98" s="326"/>
      <c r="P98" s="316" t="s">
        <v>94</v>
      </c>
      <c r="Q98" s="494" t="s">
        <v>90</v>
      </c>
    </row>
    <row r="99" spans="1:17" ht="111.75" customHeight="1">
      <c r="A99" s="360"/>
      <c r="B99" s="497"/>
      <c r="C99" s="79" t="s">
        <v>69</v>
      </c>
      <c r="D99" s="79" t="s">
        <v>35</v>
      </c>
      <c r="E99" s="323"/>
      <c r="F99" s="315" t="s">
        <v>36</v>
      </c>
      <c r="G99" s="315" t="s">
        <v>37</v>
      </c>
      <c r="H99" s="24"/>
      <c r="I99" s="24"/>
      <c r="J99" s="34"/>
      <c r="K99" s="24"/>
      <c r="L99" s="32">
        <v>1</v>
      </c>
      <c r="M99" s="326"/>
      <c r="N99" s="324"/>
      <c r="O99" s="326"/>
      <c r="P99" s="316" t="s">
        <v>199</v>
      </c>
      <c r="Q99" s="494"/>
    </row>
    <row r="100" spans="1:17" ht="71.25">
      <c r="A100" s="360"/>
      <c r="B100" s="497"/>
      <c r="C100" s="79" t="s">
        <v>70</v>
      </c>
      <c r="D100" s="79" t="s">
        <v>67</v>
      </c>
      <c r="E100" s="323"/>
      <c r="F100" s="315" t="s">
        <v>38</v>
      </c>
      <c r="G100" s="315" t="s">
        <v>39</v>
      </c>
      <c r="H100" s="30"/>
      <c r="I100" s="30"/>
      <c r="J100" s="30"/>
      <c r="K100" s="30"/>
      <c r="L100" s="30"/>
      <c r="M100" s="326"/>
      <c r="N100" s="32">
        <v>1</v>
      </c>
      <c r="O100" s="326"/>
      <c r="P100" s="316" t="s">
        <v>199</v>
      </c>
      <c r="Q100" s="494"/>
    </row>
    <row r="101" spans="1:17" ht="65.25" customHeight="1">
      <c r="A101" s="360"/>
      <c r="B101" s="497"/>
      <c r="C101" s="79" t="s">
        <v>71</v>
      </c>
      <c r="D101" s="79" t="s">
        <v>58</v>
      </c>
      <c r="E101" s="323"/>
      <c r="F101" s="315" t="s">
        <v>59</v>
      </c>
      <c r="G101" s="315" t="s">
        <v>68</v>
      </c>
      <c r="H101" s="30"/>
      <c r="I101" s="30"/>
      <c r="J101" s="30"/>
      <c r="K101" s="30"/>
      <c r="L101" s="324">
        <v>1</v>
      </c>
      <c r="M101" s="326"/>
      <c r="N101" s="324">
        <v>3</v>
      </c>
      <c r="O101" s="326"/>
      <c r="P101" s="316" t="s">
        <v>94</v>
      </c>
      <c r="Q101" s="494"/>
    </row>
    <row r="102" spans="1:17" ht="88.5" customHeight="1">
      <c r="A102" s="360" t="s">
        <v>12</v>
      </c>
      <c r="B102" s="360" t="s">
        <v>196</v>
      </c>
      <c r="C102" s="307" t="s">
        <v>40</v>
      </c>
      <c r="D102" s="315" t="s">
        <v>43</v>
      </c>
      <c r="E102" s="519">
        <v>50000000</v>
      </c>
      <c r="F102" s="307" t="s">
        <v>46</v>
      </c>
      <c r="G102" s="307" t="s">
        <v>47</v>
      </c>
      <c r="H102" s="30"/>
      <c r="I102" s="30"/>
      <c r="J102" s="324">
        <v>1</v>
      </c>
      <c r="K102" s="519">
        <v>50000000</v>
      </c>
      <c r="L102" s="30"/>
      <c r="M102" s="520"/>
      <c r="N102" s="32"/>
      <c r="O102" s="326"/>
      <c r="P102" s="316" t="s">
        <v>200</v>
      </c>
      <c r="Q102" s="494" t="s">
        <v>91</v>
      </c>
    </row>
    <row r="103" spans="1:17" ht="90.75" customHeight="1">
      <c r="A103" s="360"/>
      <c r="B103" s="360"/>
      <c r="C103" s="307" t="s">
        <v>41</v>
      </c>
      <c r="D103" s="315" t="s">
        <v>44</v>
      </c>
      <c r="E103" s="519"/>
      <c r="F103" s="315" t="s">
        <v>48</v>
      </c>
      <c r="G103" s="315" t="s">
        <v>22</v>
      </c>
      <c r="H103" s="30"/>
      <c r="I103" s="30"/>
      <c r="J103" s="324">
        <v>1</v>
      </c>
      <c r="K103" s="519"/>
      <c r="L103" s="30"/>
      <c r="M103" s="520"/>
      <c r="N103" s="32"/>
      <c r="O103" s="326"/>
      <c r="P103" s="316" t="s">
        <v>200</v>
      </c>
      <c r="Q103" s="494"/>
    </row>
    <row r="104" spans="1:17" ht="121.5" customHeight="1">
      <c r="A104" s="360"/>
      <c r="B104" s="360"/>
      <c r="C104" s="307" t="s">
        <v>42</v>
      </c>
      <c r="D104" s="315" t="s">
        <v>45</v>
      </c>
      <c r="E104" s="323"/>
      <c r="F104" s="315" t="s">
        <v>49</v>
      </c>
      <c r="G104" s="315" t="s">
        <v>49</v>
      </c>
      <c r="H104" s="30"/>
      <c r="I104" s="30"/>
      <c r="J104" s="324">
        <v>1</v>
      </c>
      <c r="K104" s="30"/>
      <c r="L104" s="30"/>
      <c r="M104" s="326"/>
      <c r="N104" s="32"/>
      <c r="O104" s="326"/>
      <c r="P104" s="316" t="s">
        <v>97</v>
      </c>
      <c r="Q104" s="494"/>
    </row>
    <row r="105" spans="1:17" ht="88.5" customHeight="1">
      <c r="A105" s="360"/>
      <c r="B105" s="360"/>
      <c r="C105" s="315" t="s">
        <v>194</v>
      </c>
      <c r="D105" s="315" t="s">
        <v>53</v>
      </c>
      <c r="E105" s="35"/>
      <c r="F105" s="315" t="s">
        <v>54</v>
      </c>
      <c r="G105" s="315" t="s">
        <v>55</v>
      </c>
      <c r="H105" s="30"/>
      <c r="I105" s="30"/>
      <c r="J105" s="32">
        <v>0.25</v>
      </c>
      <c r="K105" s="30"/>
      <c r="L105" s="32">
        <v>0.5</v>
      </c>
      <c r="M105" s="326"/>
      <c r="N105" s="32">
        <v>1</v>
      </c>
      <c r="O105" s="326"/>
      <c r="P105" s="316" t="s">
        <v>96</v>
      </c>
      <c r="Q105" s="494"/>
    </row>
    <row r="106" spans="1:17">
      <c r="A106" s="360"/>
      <c r="B106" s="360"/>
      <c r="C106" s="494" t="s">
        <v>511</v>
      </c>
      <c r="D106" s="494" t="s">
        <v>57</v>
      </c>
      <c r="E106" s="521"/>
      <c r="F106" s="494" t="s">
        <v>56</v>
      </c>
      <c r="G106" s="494" t="str">
        <f>F106</f>
        <v>Cantidad de seguimientos anuales</v>
      </c>
      <c r="H106" s="521"/>
      <c r="I106" s="521"/>
      <c r="J106" s="522">
        <v>1</v>
      </c>
      <c r="K106" s="521"/>
      <c r="L106" s="492">
        <v>1</v>
      </c>
      <c r="M106" s="491"/>
      <c r="N106" s="492">
        <v>1</v>
      </c>
      <c r="O106" s="491"/>
      <c r="P106" s="493" t="s">
        <v>94</v>
      </c>
      <c r="Q106" s="494"/>
    </row>
    <row r="107" spans="1:17" ht="57" customHeight="1">
      <c r="A107" s="360"/>
      <c r="B107" s="360"/>
      <c r="C107" s="494"/>
      <c r="D107" s="494"/>
      <c r="E107" s="521"/>
      <c r="F107" s="494"/>
      <c r="G107" s="494"/>
      <c r="H107" s="521"/>
      <c r="I107" s="521"/>
      <c r="J107" s="522"/>
      <c r="K107" s="521"/>
      <c r="L107" s="492"/>
      <c r="M107" s="491"/>
      <c r="N107" s="492"/>
      <c r="O107" s="491"/>
      <c r="P107" s="493"/>
      <c r="Q107" s="494"/>
    </row>
    <row r="108" spans="1:17" ht="105" customHeight="1">
      <c r="A108" s="496" t="s">
        <v>13</v>
      </c>
      <c r="B108" s="496" t="s">
        <v>197</v>
      </c>
      <c r="C108" s="315" t="s">
        <v>76</v>
      </c>
      <c r="D108" s="315" t="s">
        <v>60</v>
      </c>
      <c r="E108" s="323"/>
      <c r="F108" s="315" t="s">
        <v>72</v>
      </c>
      <c r="G108" s="315" t="s">
        <v>72</v>
      </c>
      <c r="H108" s="323"/>
      <c r="I108" s="323"/>
      <c r="J108" s="324"/>
      <c r="K108" s="323"/>
      <c r="L108" s="325">
        <v>1</v>
      </c>
      <c r="M108" s="326"/>
      <c r="N108" s="325"/>
      <c r="O108" s="326"/>
      <c r="P108" s="316" t="s">
        <v>244</v>
      </c>
      <c r="Q108" s="494" t="s">
        <v>92</v>
      </c>
    </row>
    <row r="109" spans="1:17" ht="71.25">
      <c r="A109" s="496"/>
      <c r="B109" s="496"/>
      <c r="C109" s="317" t="s">
        <v>77</v>
      </c>
      <c r="D109" s="315" t="s">
        <v>32</v>
      </c>
      <c r="E109" s="317"/>
      <c r="F109" s="315" t="s">
        <v>32</v>
      </c>
      <c r="G109" s="315" t="s">
        <v>73</v>
      </c>
      <c r="H109" s="24"/>
      <c r="I109" s="24"/>
      <c r="J109" s="24"/>
      <c r="K109" s="24"/>
      <c r="L109" s="32">
        <v>0.5</v>
      </c>
      <c r="M109" s="326"/>
      <c r="N109" s="32">
        <v>1</v>
      </c>
      <c r="O109" s="326"/>
      <c r="P109" s="316" t="s">
        <v>200</v>
      </c>
      <c r="Q109" s="494"/>
    </row>
    <row r="110" spans="1:17" ht="115.5" customHeight="1">
      <c r="A110" s="496"/>
      <c r="B110" s="496"/>
      <c r="C110" s="315" t="s">
        <v>78</v>
      </c>
      <c r="D110" s="315" t="s">
        <v>61</v>
      </c>
      <c r="E110" s="323"/>
      <c r="F110" s="315" t="s">
        <v>74</v>
      </c>
      <c r="G110" s="315" t="s">
        <v>74</v>
      </c>
      <c r="H110" s="24"/>
      <c r="I110" s="24"/>
      <c r="J110" s="24"/>
      <c r="K110" s="24"/>
      <c r="L110" s="325">
        <v>1</v>
      </c>
      <c r="M110" s="326"/>
      <c r="N110" s="325">
        <v>3</v>
      </c>
      <c r="O110" s="326"/>
      <c r="P110" s="316" t="s">
        <v>244</v>
      </c>
      <c r="Q110" s="494"/>
    </row>
    <row r="111" spans="1:17" ht="135" customHeight="1">
      <c r="A111" s="360" t="s">
        <v>14</v>
      </c>
      <c r="B111" s="360" t="s">
        <v>198</v>
      </c>
      <c r="C111" s="307" t="s">
        <v>481</v>
      </c>
      <c r="D111" s="307" t="s">
        <v>43</v>
      </c>
      <c r="E111" s="314"/>
      <c r="F111" s="307" t="s">
        <v>81</v>
      </c>
      <c r="G111" s="307" t="s">
        <v>81</v>
      </c>
      <c r="H111" s="25"/>
      <c r="I111" s="25"/>
      <c r="J111" s="28">
        <v>1</v>
      </c>
      <c r="K111" s="25"/>
      <c r="L111" s="28"/>
      <c r="M111" s="327"/>
      <c r="N111" s="25"/>
      <c r="O111" s="327"/>
      <c r="P111" s="29" t="s">
        <v>94</v>
      </c>
      <c r="Q111" s="360" t="s">
        <v>93</v>
      </c>
    </row>
    <row r="112" spans="1:17" ht="105.75" customHeight="1">
      <c r="A112" s="360"/>
      <c r="B112" s="360"/>
      <c r="C112" s="307" t="s">
        <v>79</v>
      </c>
      <c r="D112" s="307" t="s">
        <v>82</v>
      </c>
      <c r="E112" s="314">
        <v>40000000</v>
      </c>
      <c r="F112" s="307" t="s">
        <v>83</v>
      </c>
      <c r="G112" s="55" t="s">
        <v>378</v>
      </c>
      <c r="H112" s="25"/>
      <c r="I112" s="25"/>
      <c r="J112" s="25"/>
      <c r="K112" s="25"/>
      <c r="L112" s="26">
        <v>0.5</v>
      </c>
      <c r="M112" s="314">
        <v>20000000</v>
      </c>
      <c r="N112" s="26">
        <v>1</v>
      </c>
      <c r="O112" s="314">
        <v>40000000</v>
      </c>
      <c r="P112" s="29" t="s">
        <v>201</v>
      </c>
      <c r="Q112" s="360"/>
    </row>
    <row r="113" spans="1:17" ht="85.5">
      <c r="A113" s="360"/>
      <c r="B113" s="360"/>
      <c r="C113" s="55" t="s">
        <v>80</v>
      </c>
      <c r="D113" s="317" t="s">
        <v>202</v>
      </c>
      <c r="E113" s="317"/>
      <c r="F113" s="55" t="s">
        <v>203</v>
      </c>
      <c r="G113" s="55" t="s">
        <v>204</v>
      </c>
      <c r="H113" s="25"/>
      <c r="I113" s="25"/>
      <c r="J113" s="25"/>
      <c r="K113" s="25"/>
      <c r="L113" s="26">
        <v>0.5</v>
      </c>
      <c r="M113" s="27"/>
      <c r="N113" s="26">
        <v>1</v>
      </c>
      <c r="O113" s="27"/>
      <c r="P113" s="29" t="s">
        <v>205</v>
      </c>
      <c r="Q113" s="360"/>
    </row>
    <row r="114" spans="1:17" ht="85.5">
      <c r="A114" s="360"/>
      <c r="B114" s="360"/>
      <c r="C114" s="307" t="s">
        <v>206</v>
      </c>
      <c r="D114" s="307" t="s">
        <v>84</v>
      </c>
      <c r="E114" s="33"/>
      <c r="F114" s="307" t="s">
        <v>85</v>
      </c>
      <c r="G114" s="307" t="s">
        <v>207</v>
      </c>
      <c r="H114" s="25"/>
      <c r="I114" s="25"/>
      <c r="J114" s="25"/>
      <c r="K114" s="25"/>
      <c r="L114" s="25"/>
      <c r="M114" s="25"/>
      <c r="N114" s="26">
        <v>1</v>
      </c>
      <c r="O114" s="25"/>
      <c r="P114" s="29" t="s">
        <v>98</v>
      </c>
      <c r="Q114" s="360"/>
    </row>
    <row r="115" spans="1:17" ht="82.5" customHeight="1">
      <c r="A115" s="360"/>
      <c r="B115" s="360"/>
      <c r="C115" s="307" t="s">
        <v>86</v>
      </c>
      <c r="D115" s="307" t="s">
        <v>87</v>
      </c>
      <c r="E115" s="33"/>
      <c r="F115" s="307" t="s">
        <v>88</v>
      </c>
      <c r="G115" s="307" t="s">
        <v>88</v>
      </c>
      <c r="H115" s="25"/>
      <c r="I115" s="25"/>
      <c r="J115" s="25"/>
      <c r="K115" s="25"/>
      <c r="L115" s="28">
        <v>1</v>
      </c>
      <c r="M115" s="25"/>
      <c r="N115" s="28">
        <v>3</v>
      </c>
      <c r="O115" s="25"/>
      <c r="P115" s="29" t="s">
        <v>98</v>
      </c>
      <c r="Q115" s="360"/>
    </row>
    <row r="117" spans="1:17" ht="18">
      <c r="A117" s="366" t="s">
        <v>369</v>
      </c>
      <c r="B117" s="366"/>
      <c r="C117" s="366"/>
      <c r="D117" s="366"/>
      <c r="E117" s="366"/>
      <c r="F117" s="366"/>
      <c r="G117" s="366"/>
      <c r="H117" s="366"/>
      <c r="I117" s="366"/>
      <c r="J117" s="366"/>
      <c r="K117" s="366"/>
      <c r="L117" s="366"/>
      <c r="M117" s="366"/>
      <c r="N117" s="366"/>
      <c r="O117" s="366"/>
      <c r="P117" s="366"/>
      <c r="Q117" s="366"/>
    </row>
    <row r="118" spans="1:17">
      <c r="A118" s="3"/>
      <c r="B118" s="4"/>
      <c r="C118" s="3"/>
      <c r="D118" s="3"/>
      <c r="E118" s="3"/>
      <c r="F118" s="3"/>
      <c r="G118" s="3"/>
      <c r="H118" s="3"/>
      <c r="I118" s="3"/>
      <c r="J118" s="3"/>
      <c r="K118" s="3"/>
      <c r="L118" s="3"/>
      <c r="M118" s="3"/>
      <c r="N118" s="3"/>
      <c r="O118" s="3"/>
      <c r="P118" s="56"/>
      <c r="Q118" s="3"/>
    </row>
    <row r="119" spans="1:17" ht="15.75">
      <c r="A119" s="367" t="s">
        <v>374</v>
      </c>
      <c r="B119" s="367"/>
      <c r="C119" s="367"/>
      <c r="D119" s="367"/>
      <c r="E119" s="367"/>
      <c r="F119" s="367"/>
      <c r="G119" s="367"/>
      <c r="H119" s="367"/>
      <c r="I119" s="367"/>
      <c r="J119" s="367"/>
      <c r="K119" s="367"/>
      <c r="L119" s="367"/>
      <c r="M119" s="367"/>
      <c r="N119" s="367"/>
      <c r="O119" s="367"/>
      <c r="P119" s="367"/>
      <c r="Q119" s="72"/>
    </row>
    <row r="120" spans="1:17">
      <c r="A120" s="3"/>
      <c r="B120" s="4"/>
      <c r="C120" s="3"/>
      <c r="D120" s="3"/>
      <c r="E120" s="3"/>
      <c r="F120" s="3"/>
      <c r="G120" s="3"/>
      <c r="H120" s="3"/>
      <c r="I120" s="3"/>
      <c r="J120" s="3"/>
      <c r="K120" s="3"/>
      <c r="L120" s="3"/>
      <c r="M120" s="3"/>
      <c r="N120" s="3"/>
      <c r="O120" s="3"/>
      <c r="P120" s="56"/>
      <c r="Q120" s="3"/>
    </row>
    <row r="121" spans="1:17">
      <c r="A121" s="495" t="s">
        <v>501</v>
      </c>
      <c r="B121" s="369"/>
      <c r="C121" s="369"/>
      <c r="D121" s="369"/>
      <c r="E121" s="369"/>
      <c r="F121" s="369"/>
      <c r="G121" s="369"/>
      <c r="H121" s="369"/>
      <c r="I121" s="369"/>
      <c r="J121" s="369"/>
      <c r="K121" s="369"/>
      <c r="L121" s="369"/>
      <c r="M121" s="369"/>
      <c r="N121" s="369"/>
      <c r="O121" s="369"/>
      <c r="P121" s="369"/>
      <c r="Q121" s="369"/>
    </row>
    <row r="122" spans="1:17" ht="15.75" thickBot="1">
      <c r="A122" s="52"/>
      <c r="B122" s="4"/>
      <c r="C122" s="3"/>
      <c r="D122" s="3"/>
      <c r="E122" s="3"/>
      <c r="F122" s="3"/>
      <c r="G122" s="3"/>
      <c r="H122" s="3"/>
      <c r="I122" s="3"/>
      <c r="J122" s="3"/>
      <c r="K122" s="3"/>
      <c r="L122" s="3"/>
      <c r="M122" s="3"/>
      <c r="N122" s="3"/>
      <c r="O122" s="3"/>
      <c r="P122" s="56"/>
      <c r="Q122" s="3"/>
    </row>
    <row r="123" spans="1:17">
      <c r="A123" s="370" t="s">
        <v>99</v>
      </c>
      <c r="B123" s="373" t="s">
        <v>500</v>
      </c>
      <c r="C123" s="373" t="s">
        <v>0</v>
      </c>
      <c r="D123" s="373" t="s">
        <v>1</v>
      </c>
      <c r="E123" s="373"/>
      <c r="F123" s="373" t="s">
        <v>2</v>
      </c>
      <c r="G123" s="373"/>
      <c r="H123" s="373" t="s">
        <v>7</v>
      </c>
      <c r="I123" s="373"/>
      <c r="J123" s="373"/>
      <c r="K123" s="373"/>
      <c r="L123" s="373"/>
      <c r="M123" s="373"/>
      <c r="N123" s="373"/>
      <c r="O123" s="373"/>
      <c r="P123" s="373" t="s">
        <v>8</v>
      </c>
      <c r="Q123" s="375" t="s">
        <v>9</v>
      </c>
    </row>
    <row r="124" spans="1:17">
      <c r="A124" s="371"/>
      <c r="B124" s="365"/>
      <c r="C124" s="365"/>
      <c r="D124" s="365" t="s">
        <v>3</v>
      </c>
      <c r="E124" s="365" t="s">
        <v>4</v>
      </c>
      <c r="F124" s="365" t="s">
        <v>5</v>
      </c>
      <c r="G124" s="365" t="s">
        <v>6</v>
      </c>
      <c r="H124" s="365">
        <v>2019</v>
      </c>
      <c r="I124" s="365"/>
      <c r="J124" s="365">
        <v>2020</v>
      </c>
      <c r="K124" s="365"/>
      <c r="L124" s="365">
        <v>2021</v>
      </c>
      <c r="M124" s="365"/>
      <c r="N124" s="365">
        <v>2022</v>
      </c>
      <c r="O124" s="365"/>
      <c r="P124" s="365"/>
      <c r="Q124" s="376"/>
    </row>
    <row r="125" spans="1:17" ht="15.75" thickBot="1">
      <c r="A125" s="372"/>
      <c r="B125" s="374"/>
      <c r="C125" s="374"/>
      <c r="D125" s="75"/>
      <c r="E125" s="311"/>
      <c r="F125" s="75"/>
      <c r="G125" s="75"/>
      <c r="H125" s="75" t="s">
        <v>3</v>
      </c>
      <c r="I125" s="311" t="s">
        <v>4</v>
      </c>
      <c r="J125" s="75" t="s">
        <v>3</v>
      </c>
      <c r="K125" s="311" t="s">
        <v>4</v>
      </c>
      <c r="L125" s="75" t="s">
        <v>3</v>
      </c>
      <c r="M125" s="311" t="s">
        <v>4</v>
      </c>
      <c r="N125" s="75" t="s">
        <v>3</v>
      </c>
      <c r="O125" s="75" t="s">
        <v>4</v>
      </c>
      <c r="P125" s="374"/>
      <c r="Q125" s="377"/>
    </row>
    <row r="126" spans="1:17" ht="230.25" customHeight="1">
      <c r="A126" s="356" t="s">
        <v>149</v>
      </c>
      <c r="B126" s="359" t="s">
        <v>147</v>
      </c>
      <c r="C126" s="306" t="s">
        <v>143</v>
      </c>
      <c r="D126" s="306" t="s">
        <v>296</v>
      </c>
      <c r="E126" s="171">
        <f>+O126</f>
        <v>750000000</v>
      </c>
      <c r="F126" s="172" t="s">
        <v>299</v>
      </c>
      <c r="G126" s="173" t="s">
        <v>300</v>
      </c>
      <c r="H126" s="217" t="s">
        <v>144</v>
      </c>
      <c r="I126" s="176">
        <v>0</v>
      </c>
      <c r="J126" s="175">
        <f>+K126/E126</f>
        <v>0.2</v>
      </c>
      <c r="K126" s="174">
        <v>150000000</v>
      </c>
      <c r="L126" s="175">
        <f>+(M126)/E126</f>
        <v>0.4</v>
      </c>
      <c r="M126" s="174">
        <v>300000000</v>
      </c>
      <c r="N126" s="175">
        <v>1</v>
      </c>
      <c r="O126" s="176">
        <v>750000000</v>
      </c>
      <c r="P126" s="177" t="s">
        <v>271</v>
      </c>
      <c r="Q126" s="178" t="s">
        <v>272</v>
      </c>
    </row>
    <row r="127" spans="1:17" ht="232.5" customHeight="1">
      <c r="A127" s="357"/>
      <c r="B127" s="360"/>
      <c r="C127" s="77" t="s">
        <v>472</v>
      </c>
      <c r="D127" s="77" t="s">
        <v>297</v>
      </c>
      <c r="E127" s="63">
        <f>+K127+M127+O127</f>
        <v>30000000</v>
      </c>
      <c r="F127" s="77" t="s">
        <v>301</v>
      </c>
      <c r="G127" s="77" t="s">
        <v>302</v>
      </c>
      <c r="H127" s="218" t="s">
        <v>144</v>
      </c>
      <c r="I127" s="66">
        <v>0</v>
      </c>
      <c r="J127" s="65">
        <v>0.75</v>
      </c>
      <c r="K127" s="63">
        <v>30000000</v>
      </c>
      <c r="L127" s="65">
        <v>1</v>
      </c>
      <c r="M127" s="63">
        <v>0</v>
      </c>
      <c r="N127" s="65">
        <v>1</v>
      </c>
      <c r="O127" s="66">
        <v>0</v>
      </c>
      <c r="P127" s="29" t="s">
        <v>271</v>
      </c>
      <c r="Q127" s="179" t="s">
        <v>273</v>
      </c>
    </row>
    <row r="128" spans="1:17" ht="213" customHeight="1">
      <c r="A128" s="357"/>
      <c r="B128" s="360"/>
      <c r="C128" s="77" t="s">
        <v>274</v>
      </c>
      <c r="D128" s="78" t="s">
        <v>298</v>
      </c>
      <c r="E128" s="63">
        <f>+K128+M128+O128</f>
        <v>135000000</v>
      </c>
      <c r="F128" s="77" t="s">
        <v>303</v>
      </c>
      <c r="G128" s="78" t="s">
        <v>304</v>
      </c>
      <c r="H128" s="219" t="s">
        <v>379</v>
      </c>
      <c r="I128" s="220">
        <v>5500000</v>
      </c>
      <c r="J128" s="65">
        <v>1</v>
      </c>
      <c r="K128" s="63">
        <v>40000000</v>
      </c>
      <c r="L128" s="65">
        <v>1</v>
      </c>
      <c r="M128" s="63">
        <v>45000000</v>
      </c>
      <c r="N128" s="65">
        <v>1</v>
      </c>
      <c r="O128" s="63">
        <v>50000000</v>
      </c>
      <c r="P128" s="29" t="s">
        <v>271</v>
      </c>
      <c r="Q128" s="179" t="s">
        <v>275</v>
      </c>
    </row>
    <row r="129" spans="1:17" ht="145.5" customHeight="1">
      <c r="A129" s="357"/>
      <c r="B129" s="360"/>
      <c r="C129" s="322" t="s">
        <v>289</v>
      </c>
      <c r="D129" s="79" t="s">
        <v>307</v>
      </c>
      <c r="E129" s="63">
        <v>40000000</v>
      </c>
      <c r="F129" s="77" t="s">
        <v>305</v>
      </c>
      <c r="G129" s="78" t="s">
        <v>306</v>
      </c>
      <c r="H129" s="221" t="s">
        <v>379</v>
      </c>
      <c r="I129" s="220">
        <v>10000000</v>
      </c>
      <c r="J129" s="65">
        <f>+K129/M129</f>
        <v>0.75</v>
      </c>
      <c r="K129" s="63">
        <v>30000000</v>
      </c>
      <c r="L129" s="65">
        <v>1</v>
      </c>
      <c r="M129" s="63">
        <v>40000000</v>
      </c>
      <c r="N129" s="65">
        <v>0</v>
      </c>
      <c r="O129" s="63">
        <v>0</v>
      </c>
      <c r="P129" s="29" t="s">
        <v>271</v>
      </c>
      <c r="Q129" s="180"/>
    </row>
    <row r="130" spans="1:17" ht="86.25" customHeight="1">
      <c r="A130" s="357"/>
      <c r="B130" s="360"/>
      <c r="C130" s="76" t="s">
        <v>290</v>
      </c>
      <c r="D130" s="77" t="s">
        <v>311</v>
      </c>
      <c r="E130" s="63">
        <f>+K130+M130+O130</f>
        <v>0</v>
      </c>
      <c r="F130" s="77" t="s">
        <v>309</v>
      </c>
      <c r="G130" s="78" t="s">
        <v>308</v>
      </c>
      <c r="H130" s="221" t="s">
        <v>379</v>
      </c>
      <c r="I130" s="220">
        <v>0</v>
      </c>
      <c r="J130" s="65">
        <v>0.33</v>
      </c>
      <c r="K130" s="63">
        <v>0</v>
      </c>
      <c r="L130" s="65">
        <v>0.67</v>
      </c>
      <c r="M130" s="63">
        <v>0</v>
      </c>
      <c r="N130" s="65">
        <v>1</v>
      </c>
      <c r="O130" s="63">
        <v>0</v>
      </c>
      <c r="P130" s="29" t="s">
        <v>271</v>
      </c>
      <c r="Q130" s="180"/>
    </row>
    <row r="131" spans="1:17" ht="128.25" customHeight="1">
      <c r="A131" s="357"/>
      <c r="B131" s="360"/>
      <c r="C131" s="76" t="s">
        <v>291</v>
      </c>
      <c r="D131" s="77" t="s">
        <v>310</v>
      </c>
      <c r="E131" s="66">
        <v>95000000</v>
      </c>
      <c r="F131" s="77" t="s">
        <v>313</v>
      </c>
      <c r="G131" s="77" t="s">
        <v>312</v>
      </c>
      <c r="H131" s="218" t="s">
        <v>144</v>
      </c>
      <c r="I131" s="66">
        <v>0</v>
      </c>
      <c r="J131" s="65">
        <v>0.33</v>
      </c>
      <c r="K131" s="63">
        <v>31350000</v>
      </c>
      <c r="L131" s="65">
        <v>0.67</v>
      </c>
      <c r="M131" s="63">
        <v>63650000</v>
      </c>
      <c r="N131" s="65">
        <v>1</v>
      </c>
      <c r="O131" s="63">
        <v>95000000</v>
      </c>
      <c r="P131" s="29" t="s">
        <v>271</v>
      </c>
      <c r="Q131" s="181"/>
    </row>
    <row r="132" spans="1:17" ht="142.5">
      <c r="A132" s="357"/>
      <c r="B132" s="360" t="s">
        <v>148</v>
      </c>
      <c r="C132" s="307" t="s">
        <v>145</v>
      </c>
      <c r="D132" s="307" t="s">
        <v>314</v>
      </c>
      <c r="E132" s="63">
        <f>+I132+K132+M132+O132</f>
        <v>0</v>
      </c>
      <c r="F132" s="77" t="s">
        <v>315</v>
      </c>
      <c r="G132" s="77" t="s">
        <v>316</v>
      </c>
      <c r="H132" s="218" t="s">
        <v>144</v>
      </c>
      <c r="I132" s="66">
        <v>0</v>
      </c>
      <c r="J132" s="67">
        <v>0.25</v>
      </c>
      <c r="K132" s="68">
        <v>0</v>
      </c>
      <c r="L132" s="67">
        <v>0.5</v>
      </c>
      <c r="M132" s="68">
        <v>0</v>
      </c>
      <c r="N132" s="67">
        <v>1</v>
      </c>
      <c r="O132" s="68">
        <v>0</v>
      </c>
      <c r="P132" s="29" t="s">
        <v>271</v>
      </c>
      <c r="Q132" s="179" t="s">
        <v>276</v>
      </c>
    </row>
    <row r="133" spans="1:17" ht="108" customHeight="1">
      <c r="A133" s="357"/>
      <c r="B133" s="360"/>
      <c r="C133" s="76" t="s">
        <v>292</v>
      </c>
      <c r="D133" s="307" t="s">
        <v>317</v>
      </c>
      <c r="E133" s="63">
        <f>+K133+M133</f>
        <v>1000000</v>
      </c>
      <c r="F133" s="77" t="s">
        <v>321</v>
      </c>
      <c r="G133" s="77" t="s">
        <v>322</v>
      </c>
      <c r="H133" s="222">
        <v>0.05</v>
      </c>
      <c r="I133" s="220">
        <v>0</v>
      </c>
      <c r="J133" s="67">
        <v>0.75</v>
      </c>
      <c r="K133" s="68">
        <v>750000</v>
      </c>
      <c r="L133" s="67">
        <v>1</v>
      </c>
      <c r="M133" s="68">
        <v>250000</v>
      </c>
      <c r="N133" s="64" t="s">
        <v>144</v>
      </c>
      <c r="O133" s="69">
        <v>0</v>
      </c>
      <c r="P133" s="29" t="s">
        <v>277</v>
      </c>
      <c r="Q133" s="180"/>
    </row>
    <row r="134" spans="1:17" ht="130.5" customHeight="1">
      <c r="A134" s="357"/>
      <c r="B134" s="360"/>
      <c r="C134" s="307" t="s">
        <v>146</v>
      </c>
      <c r="D134" s="77" t="s">
        <v>318</v>
      </c>
      <c r="E134" s="63">
        <f>+K134+M134+O134</f>
        <v>8000000</v>
      </c>
      <c r="F134" s="77" t="s">
        <v>323</v>
      </c>
      <c r="G134" s="77" t="s">
        <v>322</v>
      </c>
      <c r="H134" s="222" t="s">
        <v>379</v>
      </c>
      <c r="I134" s="220">
        <v>0</v>
      </c>
      <c r="J134" s="67">
        <v>0.25</v>
      </c>
      <c r="K134" s="68">
        <v>0</v>
      </c>
      <c r="L134" s="67">
        <v>0.55000000000000004</v>
      </c>
      <c r="M134" s="68">
        <v>4000000</v>
      </c>
      <c r="N134" s="67">
        <v>1</v>
      </c>
      <c r="O134" s="68">
        <v>4000000</v>
      </c>
      <c r="P134" s="29" t="s">
        <v>278</v>
      </c>
      <c r="Q134" s="180"/>
    </row>
    <row r="135" spans="1:17" ht="185.25">
      <c r="A135" s="357"/>
      <c r="B135" s="360"/>
      <c r="C135" s="307" t="s">
        <v>288</v>
      </c>
      <c r="D135" s="97" t="s">
        <v>319</v>
      </c>
      <c r="E135" s="63">
        <f>+I135+K135+M135+O135</f>
        <v>0</v>
      </c>
      <c r="F135" s="77" t="s">
        <v>325</v>
      </c>
      <c r="G135" s="307" t="s">
        <v>324</v>
      </c>
      <c r="H135" s="218" t="s">
        <v>144</v>
      </c>
      <c r="I135" s="66">
        <v>0</v>
      </c>
      <c r="J135" s="67">
        <f>70%/3</f>
        <v>0.23333333333333331</v>
      </c>
      <c r="K135" s="68">
        <v>0</v>
      </c>
      <c r="L135" s="67">
        <f>J135*2</f>
        <v>0.46666666666666662</v>
      </c>
      <c r="M135" s="68">
        <v>0</v>
      </c>
      <c r="N135" s="67">
        <f>L135+J135</f>
        <v>0.7</v>
      </c>
      <c r="O135" s="68">
        <v>0</v>
      </c>
      <c r="P135" s="29" t="s">
        <v>279</v>
      </c>
      <c r="Q135" s="180"/>
    </row>
    <row r="136" spans="1:17" ht="179.25" customHeight="1">
      <c r="A136" s="357"/>
      <c r="B136" s="360"/>
      <c r="C136" s="307" t="s">
        <v>280</v>
      </c>
      <c r="D136" s="77" t="s">
        <v>320</v>
      </c>
      <c r="E136" s="63">
        <f>+I136+K136</f>
        <v>0</v>
      </c>
      <c r="F136" s="77" t="s">
        <v>326</v>
      </c>
      <c r="G136" s="307" t="s">
        <v>327</v>
      </c>
      <c r="H136" s="218" t="s">
        <v>144</v>
      </c>
      <c r="I136" s="66">
        <v>0</v>
      </c>
      <c r="J136" s="70">
        <v>1</v>
      </c>
      <c r="K136" s="68">
        <v>0</v>
      </c>
      <c r="L136" s="64" t="s">
        <v>144</v>
      </c>
      <c r="M136" s="71">
        <v>0</v>
      </c>
      <c r="N136" s="64" t="s">
        <v>144</v>
      </c>
      <c r="O136" s="71">
        <v>0</v>
      </c>
      <c r="P136" s="29" t="s">
        <v>271</v>
      </c>
      <c r="Q136" s="180"/>
    </row>
    <row r="137" spans="1:17" ht="131.25" customHeight="1" thickBot="1">
      <c r="A137" s="358"/>
      <c r="B137" s="361"/>
      <c r="C137" s="182" t="s">
        <v>281</v>
      </c>
      <c r="D137" s="167" t="s">
        <v>328</v>
      </c>
      <c r="E137" s="183">
        <f>+I137+K137+M137+O137</f>
        <v>15000000</v>
      </c>
      <c r="F137" s="182" t="s">
        <v>329</v>
      </c>
      <c r="G137" s="182" t="s">
        <v>330</v>
      </c>
      <c r="H137" s="223" t="s">
        <v>144</v>
      </c>
      <c r="I137" s="224">
        <v>0</v>
      </c>
      <c r="J137" s="185">
        <v>1</v>
      </c>
      <c r="K137" s="186">
        <v>15000000</v>
      </c>
      <c r="L137" s="184" t="s">
        <v>144</v>
      </c>
      <c r="M137" s="187">
        <v>0</v>
      </c>
      <c r="N137" s="184" t="s">
        <v>144</v>
      </c>
      <c r="O137" s="187">
        <v>0</v>
      </c>
      <c r="P137" s="167" t="s">
        <v>282</v>
      </c>
      <c r="Q137" s="188"/>
    </row>
    <row r="138" spans="1:17" ht="129" customHeight="1">
      <c r="A138" s="356" t="s">
        <v>150</v>
      </c>
      <c r="B138" s="359" t="s">
        <v>283</v>
      </c>
      <c r="C138" s="189" t="s">
        <v>293</v>
      </c>
      <c r="D138" s="189" t="s">
        <v>333</v>
      </c>
      <c r="E138" s="174">
        <v>501000000</v>
      </c>
      <c r="F138" s="173" t="s">
        <v>332</v>
      </c>
      <c r="G138" s="190" t="s">
        <v>331</v>
      </c>
      <c r="H138" s="217" t="s">
        <v>144</v>
      </c>
      <c r="I138" s="176">
        <v>0</v>
      </c>
      <c r="J138" s="191">
        <f>+K138/O138</f>
        <v>0.22155688622754491</v>
      </c>
      <c r="K138" s="192">
        <v>111000000</v>
      </c>
      <c r="L138" s="191">
        <f>+M138/O138</f>
        <v>0.62075848303393211</v>
      </c>
      <c r="M138" s="192">
        <f>200000000+K138</f>
        <v>311000000</v>
      </c>
      <c r="N138" s="191">
        <v>1</v>
      </c>
      <c r="O138" s="192">
        <f>190000000+M138</f>
        <v>501000000</v>
      </c>
      <c r="P138" s="29" t="s">
        <v>498</v>
      </c>
      <c r="Q138" s="362" t="s">
        <v>341</v>
      </c>
    </row>
    <row r="139" spans="1:17" ht="131.25" customHeight="1">
      <c r="A139" s="357"/>
      <c r="B139" s="360"/>
      <c r="C139" s="76" t="s">
        <v>505</v>
      </c>
      <c r="D139" s="307" t="s">
        <v>337</v>
      </c>
      <c r="E139" s="63">
        <v>396000000</v>
      </c>
      <c r="F139" s="77" t="s">
        <v>336</v>
      </c>
      <c r="G139" s="77" t="s">
        <v>335</v>
      </c>
      <c r="H139" s="221" t="s">
        <v>379</v>
      </c>
      <c r="I139" s="220">
        <v>30000000</v>
      </c>
      <c r="J139" s="67">
        <f>+K139/E139</f>
        <v>0.33333333333333331</v>
      </c>
      <c r="K139" s="68">
        <v>132000000</v>
      </c>
      <c r="L139" s="67">
        <f>+M139/E139</f>
        <v>0.66666666666666663</v>
      </c>
      <c r="M139" s="68">
        <f>132000000+K139</f>
        <v>264000000</v>
      </c>
      <c r="N139" s="67">
        <v>1</v>
      </c>
      <c r="O139" s="68">
        <f>132000000+M139</f>
        <v>396000000</v>
      </c>
      <c r="P139" s="29" t="s">
        <v>286</v>
      </c>
      <c r="Q139" s="363"/>
    </row>
    <row r="140" spans="1:17" ht="372" customHeight="1" thickBot="1">
      <c r="A140" s="358"/>
      <c r="B140" s="361"/>
      <c r="C140" s="193" t="s">
        <v>506</v>
      </c>
      <c r="D140" s="308" t="s">
        <v>338</v>
      </c>
      <c r="E140" s="183">
        <f>+M140+O140</f>
        <v>20000000</v>
      </c>
      <c r="F140" s="308" t="s">
        <v>339</v>
      </c>
      <c r="G140" s="182" t="s">
        <v>340</v>
      </c>
      <c r="H140" s="223" t="s">
        <v>144</v>
      </c>
      <c r="I140" s="224">
        <v>0</v>
      </c>
      <c r="J140" s="185">
        <v>0.33</v>
      </c>
      <c r="K140" s="186">
        <v>0</v>
      </c>
      <c r="L140" s="185">
        <v>0.66</v>
      </c>
      <c r="M140" s="186">
        <v>10000000</v>
      </c>
      <c r="N140" s="185">
        <v>1</v>
      </c>
      <c r="O140" s="186">
        <v>10000000</v>
      </c>
      <c r="P140" s="167" t="s">
        <v>287</v>
      </c>
      <c r="Q140" s="364"/>
    </row>
  </sheetData>
  <mergeCells count="134">
    <mergeCell ref="A10:A20"/>
    <mergeCell ref="B10:B20"/>
    <mergeCell ref="Q10:Q20"/>
    <mergeCell ref="A1:Q1"/>
    <mergeCell ref="A3:P3"/>
    <mergeCell ref="A5:Q5"/>
    <mergeCell ref="A7:A9"/>
    <mergeCell ref="B7:B9"/>
    <mergeCell ref="C7:C9"/>
    <mergeCell ref="D7:E8"/>
    <mergeCell ref="F7:G8"/>
    <mergeCell ref="H7:O7"/>
    <mergeCell ref="P7:P9"/>
    <mergeCell ref="Q7:Q9"/>
    <mergeCell ref="H8:I8"/>
    <mergeCell ref="J8:K8"/>
    <mergeCell ref="L8:M8"/>
    <mergeCell ref="N8:O8"/>
    <mergeCell ref="E89:E90"/>
    <mergeCell ref="K89:K90"/>
    <mergeCell ref="Q89:Q93"/>
    <mergeCell ref="A89:A93"/>
    <mergeCell ref="B89:B93"/>
    <mergeCell ref="A21:A25"/>
    <mergeCell ref="B21:B25"/>
    <mergeCell ref="Q21:Q25"/>
    <mergeCell ref="A26:A30"/>
    <mergeCell ref="B26:B30"/>
    <mergeCell ref="Q26:Q30"/>
    <mergeCell ref="A31:A43"/>
    <mergeCell ref="B31:B32"/>
    <mergeCell ref="Q31:Q32"/>
    <mergeCell ref="B33:B36"/>
    <mergeCell ref="Q33:Q36"/>
    <mergeCell ref="B37:B41"/>
    <mergeCell ref="Q37:Q41"/>
    <mergeCell ref="B42:B43"/>
    <mergeCell ref="Q42:Q43"/>
    <mergeCell ref="A44:A46"/>
    <mergeCell ref="B44:B46"/>
    <mergeCell ref="Q44:Q46"/>
    <mergeCell ref="A47:A49"/>
    <mergeCell ref="Q98:Q101"/>
    <mergeCell ref="A102:A107"/>
    <mergeCell ref="B102:B107"/>
    <mergeCell ref="E102:E103"/>
    <mergeCell ref="K102:K103"/>
    <mergeCell ref="M102:M103"/>
    <mergeCell ref="Q102:Q107"/>
    <mergeCell ref="C106:C107"/>
    <mergeCell ref="D106:D107"/>
    <mergeCell ref="E106:E107"/>
    <mergeCell ref="F106:F107"/>
    <mergeCell ref="G106:G107"/>
    <mergeCell ref="H106:H107"/>
    <mergeCell ref="I106:I107"/>
    <mergeCell ref="J106:J107"/>
    <mergeCell ref="K106:K107"/>
    <mergeCell ref="L106:L107"/>
    <mergeCell ref="B47:B49"/>
    <mergeCell ref="Q47:Q49"/>
    <mergeCell ref="A51:Q51"/>
    <mergeCell ref="A53:P53"/>
    <mergeCell ref="A55:Q55"/>
    <mergeCell ref="A57:A59"/>
    <mergeCell ref="B57:B59"/>
    <mergeCell ref="C57:C59"/>
    <mergeCell ref="D57:E58"/>
    <mergeCell ref="F57:G58"/>
    <mergeCell ref="H57:O57"/>
    <mergeCell ref="P57:P59"/>
    <mergeCell ref="Q57:Q59"/>
    <mergeCell ref="H58:I58"/>
    <mergeCell ref="J58:K58"/>
    <mergeCell ref="L58:M58"/>
    <mergeCell ref="N58:O58"/>
    <mergeCell ref="A60:A64"/>
    <mergeCell ref="B60:B64"/>
    <mergeCell ref="Q60:Q64"/>
    <mergeCell ref="A65:A67"/>
    <mergeCell ref="B65:B67"/>
    <mergeCell ref="Q65:Q67"/>
    <mergeCell ref="A68:A71"/>
    <mergeCell ref="B68:B77"/>
    <mergeCell ref="Q68:Q77"/>
    <mergeCell ref="A72:A77"/>
    <mergeCell ref="J124:K124"/>
    <mergeCell ref="B132:B137"/>
    <mergeCell ref="A108:A110"/>
    <mergeCell ref="B108:B110"/>
    <mergeCell ref="L124:M124"/>
    <mergeCell ref="N124:O124"/>
    <mergeCell ref="A126:A137"/>
    <mergeCell ref="A80:Q80"/>
    <mergeCell ref="A82:P82"/>
    <mergeCell ref="A84:Q84"/>
    <mergeCell ref="A86:A88"/>
    <mergeCell ref="B86:B88"/>
    <mergeCell ref="C86:C88"/>
    <mergeCell ref="H86:O86"/>
    <mergeCell ref="P86:P88"/>
    <mergeCell ref="Q86:Q88"/>
    <mergeCell ref="H87:I87"/>
    <mergeCell ref="J87:K87"/>
    <mergeCell ref="L87:M87"/>
    <mergeCell ref="N87:O87"/>
    <mergeCell ref="A94:A101"/>
    <mergeCell ref="B94:B97"/>
    <mergeCell ref="Q94:Q97"/>
    <mergeCell ref="B98:B101"/>
    <mergeCell ref="B126:B131"/>
    <mergeCell ref="M106:M107"/>
    <mergeCell ref="N106:N107"/>
    <mergeCell ref="O106:O107"/>
    <mergeCell ref="P106:P107"/>
    <mergeCell ref="A138:A140"/>
    <mergeCell ref="B138:B140"/>
    <mergeCell ref="Q138:Q140"/>
    <mergeCell ref="Q108:Q110"/>
    <mergeCell ref="A111:A115"/>
    <mergeCell ref="B111:B115"/>
    <mergeCell ref="Q111:Q115"/>
    <mergeCell ref="A117:Q117"/>
    <mergeCell ref="A119:P119"/>
    <mergeCell ref="A121:Q121"/>
    <mergeCell ref="A123:A125"/>
    <mergeCell ref="B123:B125"/>
    <mergeCell ref="C123:C125"/>
    <mergeCell ref="D123:E124"/>
    <mergeCell ref="F123:G124"/>
    <mergeCell ref="H123:O123"/>
    <mergeCell ref="P123:P125"/>
    <mergeCell ref="Q123:Q125"/>
    <mergeCell ref="H124:I124"/>
  </mergeCells>
  <printOptions verticalCentered="1"/>
  <pageMargins left="0.31496062992125984" right="0.31496062992125984" top="0.74803149606299213" bottom="0.74803149606299213" header="0.31496062992125984" footer="0.31496062992125984"/>
  <pageSetup scale="45" fitToHeight="0" orientation="landscape" r:id="rId1"/>
</worksheet>
</file>

<file path=xl/worksheets/sheet3.xml><?xml version="1.0" encoding="utf-8"?>
<worksheet xmlns="http://schemas.openxmlformats.org/spreadsheetml/2006/main" xmlns:r="http://schemas.openxmlformats.org/officeDocument/2006/relationships">
  <dimension ref="A1:IV2818"/>
  <sheetViews>
    <sheetView showGridLines="0" zoomScale="80" zoomScaleNormal="80" workbookViewId="0">
      <selection sqref="A1:Q52"/>
    </sheetView>
  </sheetViews>
  <sheetFormatPr baseColWidth="10" defaultRowHeight="15"/>
  <cols>
    <col min="1" max="1" width="13.28515625" customWidth="1"/>
    <col min="2" max="2" width="18.140625" customWidth="1"/>
    <col min="3" max="3" width="28.7109375" customWidth="1"/>
    <col min="4" max="4" width="13.42578125" customWidth="1"/>
    <col min="5" max="5" width="18.7109375" customWidth="1"/>
    <col min="6" max="6" width="19.7109375" customWidth="1"/>
    <col min="7" max="7" width="16.140625" customWidth="1"/>
    <col min="8" max="8" width="10.28515625" customWidth="1"/>
    <col min="9" max="9" width="12.140625" customWidth="1"/>
    <col min="10" max="10" width="14.140625" customWidth="1"/>
    <col min="11" max="11" width="16.7109375" customWidth="1"/>
    <col min="12" max="12" width="11.42578125" customWidth="1"/>
    <col min="13" max="13" width="14.7109375" customWidth="1"/>
    <col min="14" max="14" width="10.7109375" customWidth="1"/>
    <col min="15" max="15" width="14.7109375" customWidth="1"/>
    <col min="16" max="16" width="12.7109375" customWidth="1"/>
    <col min="17" max="17" width="13" customWidth="1"/>
  </cols>
  <sheetData>
    <row r="1" spans="1:17" ht="18">
      <c r="A1" s="366" t="s">
        <v>365</v>
      </c>
      <c r="B1" s="366"/>
      <c r="C1" s="366"/>
      <c r="D1" s="366"/>
      <c r="E1" s="366"/>
      <c r="F1" s="366"/>
      <c r="G1" s="366"/>
      <c r="H1" s="366"/>
      <c r="I1" s="366"/>
      <c r="J1" s="366"/>
      <c r="K1" s="366"/>
      <c r="L1" s="366"/>
      <c r="M1" s="366"/>
      <c r="N1" s="366"/>
      <c r="O1" s="366"/>
      <c r="P1" s="366"/>
      <c r="Q1" s="366"/>
    </row>
    <row r="2" spans="1:17">
      <c r="A2" s="3"/>
      <c r="B2" s="4"/>
      <c r="C2" s="3"/>
      <c r="D2" s="3"/>
      <c r="E2" s="3"/>
      <c r="F2" s="3"/>
      <c r="G2" s="3"/>
      <c r="H2" s="3"/>
      <c r="I2" s="3"/>
      <c r="J2" s="3"/>
      <c r="K2" s="3"/>
      <c r="L2" s="3"/>
      <c r="M2" s="3"/>
      <c r="N2" s="3"/>
      <c r="O2" s="3"/>
      <c r="P2" s="56"/>
      <c r="Q2" s="3"/>
    </row>
    <row r="3" spans="1:17" ht="15.75">
      <c r="A3" s="367" t="s">
        <v>354</v>
      </c>
      <c r="B3" s="367"/>
      <c r="C3" s="367"/>
      <c r="D3" s="367"/>
      <c r="E3" s="367"/>
      <c r="F3" s="367"/>
      <c r="G3" s="367"/>
      <c r="H3" s="367"/>
      <c r="I3" s="367"/>
      <c r="J3" s="367"/>
      <c r="K3" s="367"/>
      <c r="L3" s="367"/>
      <c r="M3" s="367"/>
      <c r="N3" s="367"/>
      <c r="O3" s="367"/>
      <c r="P3" s="367"/>
      <c r="Q3" s="72"/>
    </row>
    <row r="4" spans="1:17">
      <c r="A4" s="3"/>
      <c r="B4" s="4"/>
      <c r="C4" s="3"/>
      <c r="D4" s="3"/>
      <c r="E4" s="3"/>
      <c r="F4" s="3"/>
      <c r="G4" s="3"/>
      <c r="H4" s="3"/>
      <c r="I4" s="3"/>
      <c r="J4" s="3"/>
      <c r="K4" s="3"/>
      <c r="L4" s="3"/>
      <c r="M4" s="3"/>
      <c r="N4" s="3"/>
      <c r="O4" s="3"/>
      <c r="P4" s="56"/>
      <c r="Q4" s="3"/>
    </row>
    <row r="5" spans="1:17" ht="45" customHeight="1">
      <c r="A5" s="423" t="s">
        <v>490</v>
      </c>
      <c r="B5" s="424"/>
      <c r="C5" s="424"/>
      <c r="D5" s="424"/>
      <c r="E5" s="424"/>
      <c r="F5" s="424"/>
      <c r="G5" s="424"/>
      <c r="H5" s="424"/>
      <c r="I5" s="424"/>
      <c r="J5" s="424"/>
      <c r="K5" s="424"/>
      <c r="L5" s="424"/>
      <c r="M5" s="424"/>
      <c r="N5" s="424"/>
      <c r="O5" s="424"/>
      <c r="P5" s="424"/>
      <c r="Q5" s="424"/>
    </row>
    <row r="6" spans="1:17" ht="15.75" thickBot="1">
      <c r="A6" s="3"/>
      <c r="B6" s="4"/>
      <c r="C6" s="3"/>
      <c r="D6" s="3"/>
      <c r="E6" s="3"/>
      <c r="F6" s="3"/>
      <c r="G6" s="3"/>
      <c r="H6" s="3"/>
      <c r="I6" s="3"/>
      <c r="J6" s="3"/>
      <c r="K6" s="3"/>
      <c r="L6" s="3"/>
      <c r="M6" s="3"/>
      <c r="N6" s="3"/>
      <c r="O6" s="3"/>
      <c r="P6" s="56"/>
      <c r="Q6" s="3"/>
    </row>
    <row r="7" spans="1:17" ht="15" customHeight="1">
      <c r="A7" s="425" t="s">
        <v>99</v>
      </c>
      <c r="B7" s="428" t="s">
        <v>488</v>
      </c>
      <c r="C7" s="428" t="s">
        <v>0</v>
      </c>
      <c r="D7" s="487" t="s">
        <v>1</v>
      </c>
      <c r="E7" s="488"/>
      <c r="F7" s="487" t="s">
        <v>191</v>
      </c>
      <c r="G7" s="488"/>
      <c r="H7" s="431" t="s">
        <v>7</v>
      </c>
      <c r="I7" s="432"/>
      <c r="J7" s="432"/>
      <c r="K7" s="432"/>
      <c r="L7" s="432"/>
      <c r="M7" s="432"/>
      <c r="N7" s="432"/>
      <c r="O7" s="433"/>
      <c r="P7" s="428" t="s">
        <v>8</v>
      </c>
      <c r="Q7" s="375" t="s">
        <v>9</v>
      </c>
    </row>
    <row r="8" spans="1:17">
      <c r="A8" s="426"/>
      <c r="B8" s="429"/>
      <c r="C8" s="429"/>
      <c r="D8" s="489"/>
      <c r="E8" s="490"/>
      <c r="F8" s="489"/>
      <c r="G8" s="490"/>
      <c r="H8" s="434">
        <v>2019</v>
      </c>
      <c r="I8" s="435"/>
      <c r="J8" s="434">
        <v>2020</v>
      </c>
      <c r="K8" s="435"/>
      <c r="L8" s="434">
        <v>2021</v>
      </c>
      <c r="M8" s="435"/>
      <c r="N8" s="434">
        <v>2022</v>
      </c>
      <c r="O8" s="435"/>
      <c r="P8" s="429"/>
      <c r="Q8" s="376"/>
    </row>
    <row r="9" spans="1:17" ht="30.75" thickBot="1">
      <c r="A9" s="427"/>
      <c r="B9" s="430"/>
      <c r="C9" s="430"/>
      <c r="D9" s="75" t="s">
        <v>3</v>
      </c>
      <c r="E9" s="85" t="s">
        <v>4</v>
      </c>
      <c r="F9" s="75" t="s">
        <v>190</v>
      </c>
      <c r="G9" s="75" t="s">
        <v>6</v>
      </c>
      <c r="H9" s="75" t="s">
        <v>489</v>
      </c>
      <c r="I9" s="85" t="s">
        <v>4</v>
      </c>
      <c r="J9" s="75" t="s">
        <v>489</v>
      </c>
      <c r="K9" s="85" t="s">
        <v>4</v>
      </c>
      <c r="L9" s="75" t="s">
        <v>3</v>
      </c>
      <c r="M9" s="85" t="s">
        <v>4</v>
      </c>
      <c r="N9" s="75" t="s">
        <v>3</v>
      </c>
      <c r="O9" s="85" t="s">
        <v>4</v>
      </c>
      <c r="P9" s="430"/>
      <c r="Q9" s="377"/>
    </row>
    <row r="10" spans="1:17" ht="165" customHeight="1">
      <c r="A10" s="528" t="s">
        <v>101</v>
      </c>
      <c r="B10" s="531" t="s">
        <v>261</v>
      </c>
      <c r="C10" s="199" t="s">
        <v>355</v>
      </c>
      <c r="D10" s="200">
        <v>1</v>
      </c>
      <c r="E10" s="201">
        <v>30000000</v>
      </c>
      <c r="F10" s="199" t="s">
        <v>151</v>
      </c>
      <c r="G10" s="199" t="s">
        <v>152</v>
      </c>
      <c r="H10" s="202"/>
      <c r="I10" s="203"/>
      <c r="J10" s="200">
        <v>1</v>
      </c>
      <c r="K10" s="201">
        <v>30000000</v>
      </c>
      <c r="L10" s="204"/>
      <c r="M10" s="204"/>
      <c r="N10" s="204"/>
      <c r="O10" s="204"/>
      <c r="P10" s="205" t="s">
        <v>445</v>
      </c>
      <c r="Q10" s="484" t="s">
        <v>515</v>
      </c>
    </row>
    <row r="11" spans="1:17" ht="114">
      <c r="A11" s="529"/>
      <c r="B11" s="532"/>
      <c r="C11" s="57" t="s">
        <v>356</v>
      </c>
      <c r="D11" s="58">
        <v>1</v>
      </c>
      <c r="E11" s="59"/>
      <c r="F11" s="57" t="s">
        <v>153</v>
      </c>
      <c r="G11" s="57" t="s">
        <v>152</v>
      </c>
      <c r="H11" s="195"/>
      <c r="I11" s="195"/>
      <c r="J11" s="58">
        <v>0.5</v>
      </c>
      <c r="K11" s="61"/>
      <c r="L11" s="58">
        <v>1</v>
      </c>
      <c r="M11" s="61"/>
      <c r="N11" s="61"/>
      <c r="O11" s="61"/>
      <c r="P11" s="297" t="s">
        <v>478</v>
      </c>
      <c r="Q11" s="485"/>
    </row>
    <row r="12" spans="1:17" ht="116.25" customHeight="1">
      <c r="A12" s="529"/>
      <c r="B12" s="532"/>
      <c r="C12" s="57" t="s">
        <v>343</v>
      </c>
      <c r="D12" s="60">
        <v>2</v>
      </c>
      <c r="E12" s="59"/>
      <c r="F12" s="57" t="s">
        <v>102</v>
      </c>
      <c r="G12" s="57" t="s">
        <v>479</v>
      </c>
      <c r="H12" s="194"/>
      <c r="I12" s="195"/>
      <c r="J12" s="58">
        <v>1</v>
      </c>
      <c r="K12" s="62"/>
      <c r="L12" s="62"/>
      <c r="M12" s="61"/>
      <c r="N12" s="61"/>
      <c r="O12" s="61"/>
      <c r="P12" s="60" t="s">
        <v>447</v>
      </c>
      <c r="Q12" s="485"/>
    </row>
    <row r="13" spans="1:17" ht="114" customHeight="1">
      <c r="A13" s="529"/>
      <c r="B13" s="532"/>
      <c r="C13" s="57" t="s">
        <v>357</v>
      </c>
      <c r="D13" s="58">
        <v>1</v>
      </c>
      <c r="E13" s="59"/>
      <c r="F13" s="57" t="s">
        <v>104</v>
      </c>
      <c r="G13" s="57" t="s">
        <v>105</v>
      </c>
      <c r="H13" s="194">
        <v>0.5</v>
      </c>
      <c r="I13" s="195"/>
      <c r="J13" s="58">
        <v>1</v>
      </c>
      <c r="K13" s="61"/>
      <c r="L13" s="61"/>
      <c r="M13" s="61"/>
      <c r="N13" s="61"/>
      <c r="O13" s="61"/>
      <c r="P13" s="60" t="s">
        <v>448</v>
      </c>
      <c r="Q13" s="485"/>
    </row>
    <row r="14" spans="1:17" ht="150" customHeight="1">
      <c r="A14" s="529"/>
      <c r="B14" s="532"/>
      <c r="C14" s="57" t="s">
        <v>344</v>
      </c>
      <c r="D14" s="58">
        <v>1</v>
      </c>
      <c r="E14" s="59"/>
      <c r="F14" s="57" t="s">
        <v>106</v>
      </c>
      <c r="G14" s="57" t="s">
        <v>486</v>
      </c>
      <c r="H14" s="1">
        <v>0.1</v>
      </c>
      <c r="I14" s="2"/>
      <c r="J14" s="58">
        <v>0.5</v>
      </c>
      <c r="K14" s="61"/>
      <c r="L14" s="58">
        <v>1</v>
      </c>
      <c r="M14" s="61"/>
      <c r="N14" s="61"/>
      <c r="O14" s="61"/>
      <c r="P14" s="60" t="s">
        <v>447</v>
      </c>
      <c r="Q14" s="485"/>
    </row>
    <row r="15" spans="1:17" ht="154.5" customHeight="1">
      <c r="A15" s="529"/>
      <c r="B15" s="532"/>
      <c r="C15" s="57" t="s">
        <v>358</v>
      </c>
      <c r="D15" s="60" t="s">
        <v>108</v>
      </c>
      <c r="E15" s="59"/>
      <c r="F15" s="57" t="s">
        <v>109</v>
      </c>
      <c r="G15" s="57" t="s">
        <v>109</v>
      </c>
      <c r="H15" s="195">
        <v>1</v>
      </c>
      <c r="I15" s="196"/>
      <c r="J15" s="59">
        <v>1</v>
      </c>
      <c r="K15" s="59"/>
      <c r="L15" s="59">
        <v>3</v>
      </c>
      <c r="M15" s="59"/>
      <c r="N15" s="59">
        <v>6</v>
      </c>
      <c r="O15" s="61"/>
      <c r="P15" s="60" t="s">
        <v>449</v>
      </c>
      <c r="Q15" s="485"/>
    </row>
    <row r="16" spans="1:17" ht="163.5" customHeight="1">
      <c r="A16" s="529"/>
      <c r="B16" s="532"/>
      <c r="C16" s="57" t="s">
        <v>345</v>
      </c>
      <c r="D16" s="61">
        <v>1</v>
      </c>
      <c r="E16" s="59"/>
      <c r="F16" s="57" t="s">
        <v>110</v>
      </c>
      <c r="G16" s="57" t="s">
        <v>111</v>
      </c>
      <c r="H16" s="195"/>
      <c r="I16" s="195"/>
      <c r="J16" s="59">
        <v>1</v>
      </c>
      <c r="K16" s="61"/>
      <c r="L16" s="58"/>
      <c r="M16" s="61"/>
      <c r="N16" s="59"/>
      <c r="O16" s="60"/>
      <c r="P16" s="60" t="s">
        <v>112</v>
      </c>
      <c r="Q16" s="485"/>
    </row>
    <row r="17" spans="1:17" ht="122.25" customHeight="1">
      <c r="A17" s="529"/>
      <c r="B17" s="532"/>
      <c r="C17" s="57" t="s">
        <v>359</v>
      </c>
      <c r="D17" s="58">
        <v>1</v>
      </c>
      <c r="E17" s="59"/>
      <c r="F17" s="57" t="s">
        <v>113</v>
      </c>
      <c r="G17" s="57" t="s">
        <v>114</v>
      </c>
      <c r="H17" s="195"/>
      <c r="I17" s="195"/>
      <c r="J17" s="58">
        <v>1</v>
      </c>
      <c r="K17" s="61"/>
      <c r="L17" s="61"/>
      <c r="M17" s="61"/>
      <c r="N17" s="61"/>
      <c r="O17" s="61"/>
      <c r="P17" s="60" t="s">
        <v>445</v>
      </c>
      <c r="Q17" s="485"/>
    </row>
    <row r="18" spans="1:17" ht="99.75" customHeight="1">
      <c r="A18" s="529"/>
      <c r="B18" s="532"/>
      <c r="C18" s="57" t="s">
        <v>245</v>
      </c>
      <c r="D18" s="61">
        <v>1</v>
      </c>
      <c r="E18" s="59"/>
      <c r="F18" s="57" t="s">
        <v>115</v>
      </c>
      <c r="G18" s="57" t="s">
        <v>115</v>
      </c>
      <c r="H18" s="195"/>
      <c r="I18" s="195"/>
      <c r="J18" s="59"/>
      <c r="K18" s="61"/>
      <c r="L18" s="61">
        <v>1</v>
      </c>
      <c r="M18" s="61"/>
      <c r="N18" s="61"/>
      <c r="O18" s="61"/>
      <c r="P18" s="60" t="s">
        <v>116</v>
      </c>
      <c r="Q18" s="485"/>
    </row>
    <row r="19" spans="1:17" ht="155.25" customHeight="1">
      <c r="A19" s="529"/>
      <c r="B19" s="532"/>
      <c r="C19" s="57" t="s">
        <v>346</v>
      </c>
      <c r="D19" s="60" t="s">
        <v>117</v>
      </c>
      <c r="E19" s="59">
        <v>50000000</v>
      </c>
      <c r="F19" s="57" t="s">
        <v>118</v>
      </c>
      <c r="G19" s="57" t="s">
        <v>118</v>
      </c>
      <c r="H19" s="195"/>
      <c r="I19" s="195"/>
      <c r="J19" s="61"/>
      <c r="K19" s="61"/>
      <c r="L19" s="61">
        <v>2</v>
      </c>
      <c r="M19" s="61"/>
      <c r="N19" s="61">
        <v>4</v>
      </c>
      <c r="O19" s="60"/>
      <c r="P19" s="60" t="s">
        <v>450</v>
      </c>
      <c r="Q19" s="485"/>
    </row>
    <row r="20" spans="1:17" ht="137.25" customHeight="1" thickBot="1">
      <c r="A20" s="530"/>
      <c r="B20" s="533"/>
      <c r="C20" s="99" t="s">
        <v>360</v>
      </c>
      <c r="D20" s="100">
        <v>5</v>
      </c>
      <c r="E20" s="101"/>
      <c r="F20" s="99" t="s">
        <v>119</v>
      </c>
      <c r="G20" s="99" t="s">
        <v>120</v>
      </c>
      <c r="H20" s="206"/>
      <c r="I20" s="206"/>
      <c r="J20" s="101">
        <v>1</v>
      </c>
      <c r="K20" s="101"/>
      <c r="L20" s="101">
        <v>3</v>
      </c>
      <c r="M20" s="101"/>
      <c r="N20" s="101">
        <v>5</v>
      </c>
      <c r="O20" s="102"/>
      <c r="P20" s="100" t="s">
        <v>112</v>
      </c>
      <c r="Q20" s="486"/>
    </row>
    <row r="21" spans="1:17" ht="119.25" customHeight="1">
      <c r="A21" s="523" t="s">
        <v>155</v>
      </c>
      <c r="B21" s="508" t="s">
        <v>262</v>
      </c>
      <c r="C21" s="103" t="s">
        <v>246</v>
      </c>
      <c r="D21" s="104">
        <v>5</v>
      </c>
      <c r="E21" s="105"/>
      <c r="F21" s="103" t="s">
        <v>156</v>
      </c>
      <c r="G21" s="103" t="s">
        <v>156</v>
      </c>
      <c r="H21" s="207">
        <v>0.2</v>
      </c>
      <c r="I21" s="208"/>
      <c r="J21" s="106">
        <v>5</v>
      </c>
      <c r="K21" s="104"/>
      <c r="L21" s="104"/>
      <c r="M21" s="104"/>
      <c r="N21" s="104"/>
      <c r="O21" s="104"/>
      <c r="P21" s="107" t="s">
        <v>157</v>
      </c>
      <c r="Q21" s="462" t="s">
        <v>421</v>
      </c>
    </row>
    <row r="22" spans="1:17" ht="132" customHeight="1">
      <c r="A22" s="524"/>
      <c r="B22" s="509"/>
      <c r="C22" s="10" t="s">
        <v>347</v>
      </c>
      <c r="D22" s="6">
        <v>15</v>
      </c>
      <c r="E22" s="5"/>
      <c r="F22" s="10" t="s">
        <v>158</v>
      </c>
      <c r="G22" s="10" t="s">
        <v>158</v>
      </c>
      <c r="H22" s="197"/>
      <c r="I22" s="197"/>
      <c r="J22" s="5">
        <v>15</v>
      </c>
      <c r="K22" s="5"/>
      <c r="L22" s="12"/>
      <c r="M22" s="7"/>
      <c r="N22" s="7"/>
      <c r="O22" s="7"/>
      <c r="P22" s="6" t="s">
        <v>159</v>
      </c>
      <c r="Q22" s="463"/>
    </row>
    <row r="23" spans="1:17" s="236" customFormat="1" ht="237.75" customHeight="1">
      <c r="A23" s="524"/>
      <c r="B23" s="509"/>
      <c r="C23" s="10" t="s">
        <v>473</v>
      </c>
      <c r="D23" s="12">
        <v>3000</v>
      </c>
      <c r="E23" s="5"/>
      <c r="F23" s="6" t="s">
        <v>418</v>
      </c>
      <c r="G23" s="6" t="s">
        <v>487</v>
      </c>
      <c r="H23" s="7"/>
      <c r="I23" s="7"/>
      <c r="J23" s="5">
        <v>1000</v>
      </c>
      <c r="K23" s="5"/>
      <c r="L23" s="12">
        <v>2000</v>
      </c>
      <c r="M23" s="7"/>
      <c r="N23" s="5">
        <v>3000</v>
      </c>
      <c r="O23" s="7"/>
      <c r="P23" s="6" t="s">
        <v>420</v>
      </c>
      <c r="Q23" s="463"/>
    </row>
    <row r="24" spans="1:17" ht="139.5" customHeight="1">
      <c r="A24" s="524"/>
      <c r="B24" s="509"/>
      <c r="C24" s="10" t="s">
        <v>422</v>
      </c>
      <c r="D24" s="7">
        <v>3</v>
      </c>
      <c r="E24" s="5"/>
      <c r="F24" s="10" t="s">
        <v>160</v>
      </c>
      <c r="G24" s="10" t="s">
        <v>160</v>
      </c>
      <c r="H24" s="197">
        <v>3</v>
      </c>
      <c r="I24" s="197"/>
      <c r="J24" s="5"/>
      <c r="K24" s="5"/>
      <c r="L24" s="12">
        <v>3</v>
      </c>
      <c r="M24" s="7"/>
      <c r="N24" s="12">
        <v>3</v>
      </c>
      <c r="O24" s="13"/>
      <c r="P24" s="6" t="s">
        <v>491</v>
      </c>
      <c r="Q24" s="463"/>
    </row>
    <row r="25" spans="1:17" ht="191.25" customHeight="1" thickBot="1">
      <c r="A25" s="525"/>
      <c r="B25" s="510"/>
      <c r="C25" s="108" t="s">
        <v>492</v>
      </c>
      <c r="D25" s="109">
        <v>0.8</v>
      </c>
      <c r="E25" s="110"/>
      <c r="F25" s="108" t="s">
        <v>247</v>
      </c>
      <c r="G25" s="108" t="s">
        <v>248</v>
      </c>
      <c r="H25" s="209">
        <v>0.2</v>
      </c>
      <c r="I25" s="210"/>
      <c r="J25" s="109">
        <v>0.4</v>
      </c>
      <c r="K25" s="111"/>
      <c r="L25" s="109">
        <v>0.6</v>
      </c>
      <c r="M25" s="111"/>
      <c r="N25" s="109">
        <v>0.8</v>
      </c>
      <c r="O25" s="111"/>
      <c r="P25" s="112" t="s">
        <v>452</v>
      </c>
      <c r="Q25" s="464"/>
    </row>
    <row r="26" spans="1:17" ht="174" customHeight="1">
      <c r="A26" s="523" t="s">
        <v>161</v>
      </c>
      <c r="B26" s="508" t="s">
        <v>192</v>
      </c>
      <c r="C26" s="113" t="s">
        <v>249</v>
      </c>
      <c r="D26" s="114">
        <v>1</v>
      </c>
      <c r="E26" s="115"/>
      <c r="F26" s="113" t="s">
        <v>162</v>
      </c>
      <c r="G26" s="113" t="s">
        <v>163</v>
      </c>
      <c r="H26" s="211">
        <v>0.15</v>
      </c>
      <c r="I26" s="212"/>
      <c r="J26" s="114">
        <v>1</v>
      </c>
      <c r="K26" s="116"/>
      <c r="L26" s="114"/>
      <c r="M26" s="116"/>
      <c r="N26" s="116"/>
      <c r="O26" s="116"/>
      <c r="P26" s="121" t="s">
        <v>453</v>
      </c>
      <c r="Q26" s="462" t="s">
        <v>424</v>
      </c>
    </row>
    <row r="27" spans="1:17" ht="180" customHeight="1">
      <c r="A27" s="524"/>
      <c r="B27" s="509"/>
      <c r="C27" s="82" t="s">
        <v>348</v>
      </c>
      <c r="D27" s="17" t="s">
        <v>164</v>
      </c>
      <c r="E27" s="18">
        <v>25000000</v>
      </c>
      <c r="F27" s="82" t="s">
        <v>165</v>
      </c>
      <c r="G27" s="82" t="s">
        <v>165</v>
      </c>
      <c r="H27" s="198">
        <v>5</v>
      </c>
      <c r="I27" s="198"/>
      <c r="J27" s="17" t="s">
        <v>166</v>
      </c>
      <c r="K27" s="18">
        <v>10000000</v>
      </c>
      <c r="L27" s="17" t="s">
        <v>167</v>
      </c>
      <c r="M27" s="18">
        <v>20000000</v>
      </c>
      <c r="N27" s="17" t="s">
        <v>164</v>
      </c>
      <c r="O27" s="18">
        <v>25000000</v>
      </c>
      <c r="P27" s="15" t="s">
        <v>454</v>
      </c>
      <c r="Q27" s="463"/>
    </row>
    <row r="28" spans="1:17" ht="122.25" customHeight="1">
      <c r="A28" s="524"/>
      <c r="B28" s="509"/>
      <c r="C28" s="82" t="s">
        <v>342</v>
      </c>
      <c r="D28" s="16">
        <v>45</v>
      </c>
      <c r="E28" s="18"/>
      <c r="F28" s="82" t="s">
        <v>168</v>
      </c>
      <c r="G28" s="82" t="s">
        <v>168</v>
      </c>
      <c r="H28" s="198">
        <v>10</v>
      </c>
      <c r="I28" s="198"/>
      <c r="J28" s="17" t="s">
        <v>166</v>
      </c>
      <c r="K28" s="17"/>
      <c r="L28" s="19" t="s">
        <v>167</v>
      </c>
      <c r="M28" s="17"/>
      <c r="N28" s="17" t="s">
        <v>164</v>
      </c>
      <c r="O28" s="17"/>
      <c r="P28" s="15" t="s">
        <v>454</v>
      </c>
      <c r="Q28" s="463"/>
    </row>
    <row r="29" spans="1:17" ht="149.25" customHeight="1">
      <c r="A29" s="524"/>
      <c r="B29" s="509"/>
      <c r="C29" s="82" t="s">
        <v>250</v>
      </c>
      <c r="D29" s="14">
        <v>1</v>
      </c>
      <c r="E29" s="18"/>
      <c r="F29" s="82" t="s">
        <v>169</v>
      </c>
      <c r="G29" s="82" t="s">
        <v>170</v>
      </c>
      <c r="H29" s="198"/>
      <c r="I29" s="198"/>
      <c r="J29" s="14"/>
      <c r="K29" s="16"/>
      <c r="L29" s="14"/>
      <c r="M29" s="16"/>
      <c r="N29" s="20"/>
      <c r="O29" s="16"/>
      <c r="P29" s="15" t="s">
        <v>455</v>
      </c>
      <c r="Q29" s="463"/>
    </row>
    <row r="30" spans="1:17" ht="237" customHeight="1" thickBot="1">
      <c r="A30" s="525"/>
      <c r="B30" s="510"/>
      <c r="C30" s="117" t="s">
        <v>251</v>
      </c>
      <c r="D30" s="118">
        <v>0.8</v>
      </c>
      <c r="E30" s="119"/>
      <c r="F30" s="108" t="s">
        <v>171</v>
      </c>
      <c r="G30" s="108" t="s">
        <v>172</v>
      </c>
      <c r="H30" s="213"/>
      <c r="I30" s="213"/>
      <c r="J30" s="120"/>
      <c r="K30" s="120"/>
      <c r="L30" s="118">
        <v>0.4</v>
      </c>
      <c r="M30" s="120"/>
      <c r="N30" s="118">
        <v>0.8</v>
      </c>
      <c r="O30" s="120"/>
      <c r="P30" s="122" t="s">
        <v>456</v>
      </c>
      <c r="Q30" s="464"/>
    </row>
    <row r="31" spans="1:17" ht="249" customHeight="1">
      <c r="A31" s="523" t="s">
        <v>101</v>
      </c>
      <c r="B31" s="508" t="s">
        <v>263</v>
      </c>
      <c r="C31" s="103" t="s">
        <v>269</v>
      </c>
      <c r="D31" s="104">
        <v>1</v>
      </c>
      <c r="E31" s="105"/>
      <c r="F31" s="103" t="s">
        <v>173</v>
      </c>
      <c r="G31" s="103" t="s">
        <v>173</v>
      </c>
      <c r="H31" s="123"/>
      <c r="I31" s="104"/>
      <c r="J31" s="106"/>
      <c r="K31" s="104"/>
      <c r="L31" s="106"/>
      <c r="M31" s="104"/>
      <c r="N31" s="104">
        <v>1</v>
      </c>
      <c r="O31" s="104"/>
      <c r="P31" s="107" t="s">
        <v>457</v>
      </c>
      <c r="Q31" s="472" t="s">
        <v>425</v>
      </c>
    </row>
    <row r="32" spans="1:17" ht="251.25" customHeight="1">
      <c r="A32" s="524"/>
      <c r="B32" s="526"/>
      <c r="C32" s="10" t="s">
        <v>361</v>
      </c>
      <c r="D32" s="8">
        <v>1</v>
      </c>
      <c r="E32" s="5"/>
      <c r="F32" s="10" t="s">
        <v>153</v>
      </c>
      <c r="G32" s="10" t="s">
        <v>152</v>
      </c>
      <c r="H32" s="7"/>
      <c r="I32" s="7"/>
      <c r="J32" s="8"/>
      <c r="K32" s="7"/>
      <c r="L32" s="7"/>
      <c r="M32" s="7"/>
      <c r="N32" s="5">
        <v>100</v>
      </c>
      <c r="O32" s="7"/>
      <c r="P32" s="6" t="s">
        <v>458</v>
      </c>
      <c r="Q32" s="473"/>
    </row>
    <row r="33" spans="1:17" ht="91.5" customHeight="1">
      <c r="A33" s="524"/>
      <c r="B33" s="527" t="s">
        <v>264</v>
      </c>
      <c r="C33" s="10" t="s">
        <v>480</v>
      </c>
      <c r="D33" s="12">
        <v>2</v>
      </c>
      <c r="E33" s="5"/>
      <c r="F33" s="10" t="s">
        <v>173</v>
      </c>
      <c r="G33" s="10" t="s">
        <v>173</v>
      </c>
      <c r="H33" s="8"/>
      <c r="I33" s="7"/>
      <c r="J33" s="11">
        <v>1</v>
      </c>
      <c r="K33" s="7"/>
      <c r="L33" s="11">
        <v>2</v>
      </c>
      <c r="M33" s="7"/>
      <c r="N33" s="8"/>
      <c r="O33" s="7"/>
      <c r="P33" s="6" t="s">
        <v>459</v>
      </c>
      <c r="Q33" s="475" t="s">
        <v>426</v>
      </c>
    </row>
    <row r="34" spans="1:17" ht="152.25" customHeight="1">
      <c r="A34" s="524"/>
      <c r="B34" s="509"/>
      <c r="C34" s="10" t="s">
        <v>376</v>
      </c>
      <c r="D34" s="8">
        <v>1</v>
      </c>
      <c r="E34" s="5"/>
      <c r="F34" s="10" t="s">
        <v>153</v>
      </c>
      <c r="G34" s="10" t="s">
        <v>152</v>
      </c>
      <c r="H34" s="7"/>
      <c r="I34" s="7"/>
      <c r="J34" s="8">
        <v>0.5</v>
      </c>
      <c r="K34" s="7"/>
      <c r="L34" s="8">
        <v>1</v>
      </c>
      <c r="M34" s="7"/>
      <c r="N34" s="7"/>
      <c r="O34" s="7"/>
      <c r="P34" s="6" t="s">
        <v>460</v>
      </c>
      <c r="Q34" s="463"/>
    </row>
    <row r="35" spans="1:17" ht="152.25" customHeight="1">
      <c r="A35" s="524"/>
      <c r="B35" s="509"/>
      <c r="C35" s="10" t="s">
        <v>270</v>
      </c>
      <c r="D35" s="8">
        <v>1</v>
      </c>
      <c r="E35" s="5"/>
      <c r="F35" s="81" t="s">
        <v>474</v>
      </c>
      <c r="G35" s="81" t="s">
        <v>475</v>
      </c>
      <c r="H35" s="5"/>
      <c r="I35" s="5"/>
      <c r="J35" s="5">
        <v>1</v>
      </c>
      <c r="K35" s="5"/>
      <c r="L35" s="5"/>
      <c r="M35" s="5"/>
      <c r="N35" s="5"/>
      <c r="O35" s="12"/>
      <c r="P35" s="296" t="s">
        <v>476</v>
      </c>
      <c r="Q35" s="463"/>
    </row>
    <row r="36" spans="1:17" ht="146.25" customHeight="1">
      <c r="A36" s="524"/>
      <c r="B36" s="526"/>
      <c r="C36" s="10" t="s">
        <v>349</v>
      </c>
      <c r="D36" s="8">
        <v>1</v>
      </c>
      <c r="E36" s="5"/>
      <c r="F36" s="10" t="s">
        <v>106</v>
      </c>
      <c r="G36" s="10" t="s">
        <v>107</v>
      </c>
      <c r="H36" s="7"/>
      <c r="I36" s="7"/>
      <c r="J36" s="8"/>
      <c r="K36" s="7"/>
      <c r="L36" s="8">
        <v>0.5</v>
      </c>
      <c r="M36" s="7"/>
      <c r="N36" s="8">
        <v>1</v>
      </c>
      <c r="O36" s="7"/>
      <c r="P36" s="60" t="s">
        <v>462</v>
      </c>
      <c r="Q36" s="476"/>
    </row>
    <row r="37" spans="1:17" ht="85.5" customHeight="1">
      <c r="A37" s="524"/>
      <c r="B37" s="527" t="s">
        <v>265</v>
      </c>
      <c r="C37" s="10" t="s">
        <v>253</v>
      </c>
      <c r="D37" s="12">
        <v>1</v>
      </c>
      <c r="E37" s="5"/>
      <c r="F37" s="10" t="s">
        <v>176</v>
      </c>
      <c r="G37" s="10" t="s">
        <v>176</v>
      </c>
      <c r="H37" s="8"/>
      <c r="I37" s="7"/>
      <c r="J37" s="11"/>
      <c r="K37" s="7"/>
      <c r="L37" s="12">
        <v>1</v>
      </c>
      <c r="M37" s="7"/>
      <c r="N37" s="8"/>
      <c r="O37" s="7"/>
      <c r="P37" s="6" t="s">
        <v>463</v>
      </c>
      <c r="Q37" s="475" t="s">
        <v>427</v>
      </c>
    </row>
    <row r="38" spans="1:17" ht="166.5" customHeight="1">
      <c r="A38" s="524"/>
      <c r="B38" s="509"/>
      <c r="C38" s="10" t="s">
        <v>493</v>
      </c>
      <c r="D38" s="8">
        <v>1</v>
      </c>
      <c r="E38" s="5"/>
      <c r="F38" s="10" t="s">
        <v>177</v>
      </c>
      <c r="G38" s="10" t="s">
        <v>178</v>
      </c>
      <c r="H38" s="7"/>
      <c r="I38" s="7"/>
      <c r="J38" s="8"/>
      <c r="K38" s="7"/>
      <c r="L38" s="8">
        <v>1</v>
      </c>
      <c r="M38" s="7"/>
      <c r="N38" s="7"/>
      <c r="O38" s="7"/>
      <c r="P38" s="6" t="s">
        <v>463</v>
      </c>
      <c r="Q38" s="463"/>
    </row>
    <row r="39" spans="1:17" ht="152.25" customHeight="1">
      <c r="A39" s="524"/>
      <c r="B39" s="509"/>
      <c r="C39" s="10" t="s">
        <v>362</v>
      </c>
      <c r="D39" s="8">
        <v>1</v>
      </c>
      <c r="E39" s="5"/>
      <c r="F39" s="10" t="s">
        <v>179</v>
      </c>
      <c r="G39" s="10" t="s">
        <v>180</v>
      </c>
      <c r="H39" s="7"/>
      <c r="I39" s="7"/>
      <c r="J39" s="8"/>
      <c r="K39" s="7"/>
      <c r="L39" s="8">
        <v>0.5</v>
      </c>
      <c r="M39" s="7"/>
      <c r="N39" s="8">
        <v>1</v>
      </c>
      <c r="O39" s="7"/>
      <c r="P39" s="6" t="s">
        <v>464</v>
      </c>
      <c r="Q39" s="463"/>
    </row>
    <row r="40" spans="1:17" ht="65.25" customHeight="1">
      <c r="A40" s="524"/>
      <c r="B40" s="509"/>
      <c r="C40" s="10" t="s">
        <v>363</v>
      </c>
      <c r="D40" s="12">
        <v>2</v>
      </c>
      <c r="E40" s="5"/>
      <c r="F40" s="10" t="s">
        <v>109</v>
      </c>
      <c r="G40" s="10" t="s">
        <v>109</v>
      </c>
      <c r="H40" s="7"/>
      <c r="I40" s="7"/>
      <c r="J40" s="8"/>
      <c r="K40" s="7"/>
      <c r="L40" s="21"/>
      <c r="M40" s="7"/>
      <c r="N40" s="12">
        <v>2</v>
      </c>
      <c r="O40" s="7"/>
      <c r="P40" s="6" t="s">
        <v>463</v>
      </c>
      <c r="Q40" s="463"/>
    </row>
    <row r="41" spans="1:17" ht="238.5" customHeight="1">
      <c r="A41" s="524"/>
      <c r="B41" s="526"/>
      <c r="C41" s="10" t="s">
        <v>255</v>
      </c>
      <c r="D41" s="12">
        <v>1</v>
      </c>
      <c r="E41" s="5"/>
      <c r="F41" s="10" t="s">
        <v>256</v>
      </c>
      <c r="G41" s="10" t="s">
        <v>256</v>
      </c>
      <c r="H41" s="7"/>
      <c r="I41" s="7"/>
      <c r="J41" s="8"/>
      <c r="K41" s="7"/>
      <c r="L41" s="21"/>
      <c r="M41" s="7"/>
      <c r="N41" s="12">
        <v>1</v>
      </c>
      <c r="O41" s="7"/>
      <c r="P41" s="6" t="s">
        <v>463</v>
      </c>
      <c r="Q41" s="476"/>
    </row>
    <row r="42" spans="1:17" ht="105.75" customHeight="1">
      <c r="A42" s="524"/>
      <c r="B42" s="527" t="s">
        <v>266</v>
      </c>
      <c r="C42" s="10" t="s">
        <v>257</v>
      </c>
      <c r="D42" s="12">
        <v>1</v>
      </c>
      <c r="E42" s="5"/>
      <c r="F42" s="10" t="s">
        <v>173</v>
      </c>
      <c r="G42" s="10" t="s">
        <v>173</v>
      </c>
      <c r="H42" s="8"/>
      <c r="I42" s="7"/>
      <c r="J42" s="11"/>
      <c r="K42" s="7"/>
      <c r="L42" s="12"/>
      <c r="M42" s="7"/>
      <c r="N42" s="12">
        <v>1</v>
      </c>
      <c r="O42" s="7"/>
      <c r="P42" s="6" t="s">
        <v>463</v>
      </c>
      <c r="Q42" s="477" t="s">
        <v>428</v>
      </c>
    </row>
    <row r="43" spans="1:17" ht="384" customHeight="1" thickBot="1">
      <c r="A43" s="525"/>
      <c r="B43" s="510"/>
      <c r="C43" s="108" t="s">
        <v>364</v>
      </c>
      <c r="D43" s="109">
        <v>1</v>
      </c>
      <c r="E43" s="110"/>
      <c r="F43" s="108" t="s">
        <v>153</v>
      </c>
      <c r="G43" s="108" t="s">
        <v>152</v>
      </c>
      <c r="H43" s="111"/>
      <c r="I43" s="111"/>
      <c r="J43" s="109"/>
      <c r="K43" s="111"/>
      <c r="L43" s="111"/>
      <c r="M43" s="111"/>
      <c r="N43" s="109">
        <v>1</v>
      </c>
      <c r="O43" s="111"/>
      <c r="P43" s="100" t="s">
        <v>465</v>
      </c>
      <c r="Q43" s="467"/>
    </row>
    <row r="44" spans="1:17" ht="165" customHeight="1">
      <c r="A44" s="523" t="s">
        <v>181</v>
      </c>
      <c r="B44" s="508" t="s">
        <v>267</v>
      </c>
      <c r="C44" s="103" t="s">
        <v>350</v>
      </c>
      <c r="D44" s="282">
        <v>1</v>
      </c>
      <c r="E44" s="283"/>
      <c r="F44" s="284" t="s">
        <v>494</v>
      </c>
      <c r="G44" s="284" t="s">
        <v>494</v>
      </c>
      <c r="H44" s="104"/>
      <c r="I44" s="104"/>
      <c r="J44" s="104">
        <v>1</v>
      </c>
      <c r="K44" s="104"/>
      <c r="L44" s="123"/>
      <c r="M44" s="104"/>
      <c r="N44" s="104"/>
      <c r="O44" s="104"/>
      <c r="P44" s="107" t="s">
        <v>433</v>
      </c>
      <c r="Q44" s="462" t="s">
        <v>429</v>
      </c>
    </row>
    <row r="45" spans="1:17" ht="156.75" customHeight="1">
      <c r="A45" s="524"/>
      <c r="B45" s="509"/>
      <c r="C45" s="10" t="s">
        <v>258</v>
      </c>
      <c r="D45" s="197">
        <v>1</v>
      </c>
      <c r="E45" s="328"/>
      <c r="F45" s="300" t="s">
        <v>496</v>
      </c>
      <c r="G45" s="300" t="s">
        <v>495</v>
      </c>
      <c r="H45" s="7"/>
      <c r="I45" s="7"/>
      <c r="J45" s="7">
        <v>1</v>
      </c>
      <c r="K45" s="7"/>
      <c r="L45" s="8"/>
      <c r="M45" s="7"/>
      <c r="N45" s="7"/>
      <c r="O45" s="6"/>
      <c r="P45" s="6" t="s">
        <v>437</v>
      </c>
      <c r="Q45" s="463"/>
    </row>
    <row r="46" spans="1:17" ht="183" customHeight="1" thickBot="1">
      <c r="A46" s="525"/>
      <c r="B46" s="510"/>
      <c r="C46" s="9" t="s">
        <v>438</v>
      </c>
      <c r="D46" s="5">
        <v>6</v>
      </c>
      <c r="E46" s="5"/>
      <c r="F46" s="12" t="s">
        <v>439</v>
      </c>
      <c r="G46" s="12" t="s">
        <v>440</v>
      </c>
      <c r="H46" s="5"/>
      <c r="I46" s="5"/>
      <c r="J46" s="5"/>
      <c r="K46" s="5"/>
      <c r="L46" s="5">
        <v>6</v>
      </c>
      <c r="M46" s="5"/>
      <c r="N46" s="5"/>
      <c r="O46" s="5"/>
      <c r="P46" s="302" t="s">
        <v>441</v>
      </c>
      <c r="Q46" s="464"/>
    </row>
    <row r="47" spans="1:17" ht="179.25" customHeight="1">
      <c r="A47" s="523" t="s">
        <v>182</v>
      </c>
      <c r="B47" s="508" t="s">
        <v>268</v>
      </c>
      <c r="C47" s="103" t="s">
        <v>259</v>
      </c>
      <c r="D47" s="104">
        <v>1</v>
      </c>
      <c r="E47" s="105"/>
      <c r="F47" s="103" t="s">
        <v>183</v>
      </c>
      <c r="G47" s="103" t="s">
        <v>184</v>
      </c>
      <c r="H47" s="104"/>
      <c r="I47" s="104"/>
      <c r="J47" s="123"/>
      <c r="K47" s="104"/>
      <c r="L47" s="104">
        <v>1</v>
      </c>
      <c r="M47" s="104"/>
      <c r="N47" s="104"/>
      <c r="O47" s="104"/>
      <c r="P47" s="107" t="s">
        <v>466</v>
      </c>
      <c r="Q47" s="465" t="s">
        <v>444</v>
      </c>
    </row>
    <row r="48" spans="1:17" ht="109.5" customHeight="1">
      <c r="A48" s="524"/>
      <c r="B48" s="509"/>
      <c r="C48" s="9" t="s">
        <v>260</v>
      </c>
      <c r="D48" s="7">
        <v>1</v>
      </c>
      <c r="E48" s="22"/>
      <c r="F48" s="10" t="s">
        <v>185</v>
      </c>
      <c r="G48" s="10" t="s">
        <v>185</v>
      </c>
      <c r="H48" s="21"/>
      <c r="I48" s="21"/>
      <c r="J48" s="21"/>
      <c r="K48" s="21"/>
      <c r="L48" s="7">
        <v>1</v>
      </c>
      <c r="M48" s="21"/>
      <c r="N48" s="21"/>
      <c r="O48" s="6"/>
      <c r="P48" s="6" t="s">
        <v>467</v>
      </c>
      <c r="Q48" s="466"/>
    </row>
    <row r="49" spans="1:17" ht="144.75" customHeight="1" thickBot="1">
      <c r="A49" s="525"/>
      <c r="B49" s="510"/>
      <c r="C49" s="108" t="s">
        <v>351</v>
      </c>
      <c r="D49" s="110">
        <v>1</v>
      </c>
      <c r="E49" s="301"/>
      <c r="F49" s="124" t="s">
        <v>497</v>
      </c>
      <c r="G49" s="124" t="s">
        <v>475</v>
      </c>
      <c r="H49" s="110"/>
      <c r="I49" s="110"/>
      <c r="J49" s="110"/>
      <c r="K49" s="110"/>
      <c r="L49" s="110"/>
      <c r="M49" s="110"/>
      <c r="N49" s="110">
        <v>1</v>
      </c>
      <c r="O49" s="110"/>
      <c r="P49" s="100" t="s">
        <v>443</v>
      </c>
      <c r="Q49" s="467"/>
    </row>
    <row r="2815" spans="1:256">
      <c r="A2815" s="534"/>
      <c r="B2815" s="534"/>
      <c r="Q2815" s="534"/>
      <c r="R2815" s="534"/>
      <c r="S2815" s="534"/>
      <c r="AH2815" s="534"/>
      <c r="AI2815" s="534"/>
      <c r="AJ2815" s="534"/>
      <c r="AY2815" s="534"/>
      <c r="AZ2815" s="534"/>
      <c r="BA2815" s="534"/>
      <c r="BP2815" s="534"/>
      <c r="BQ2815" s="534"/>
      <c r="BR2815" s="534"/>
      <c r="CG2815" s="534"/>
      <c r="CH2815" s="534"/>
      <c r="CI2815" s="534"/>
      <c r="CX2815" s="534"/>
      <c r="CY2815" s="534"/>
      <c r="CZ2815" s="534"/>
      <c r="DO2815" s="534"/>
      <c r="DP2815" s="534"/>
      <c r="DQ2815" s="534"/>
      <c r="EF2815" s="534"/>
      <c r="EG2815" s="534"/>
      <c r="EH2815" s="534"/>
      <c r="EW2815" s="534"/>
      <c r="EX2815" s="534"/>
      <c r="EY2815" s="534"/>
      <c r="FN2815" s="534"/>
      <c r="FO2815" s="534"/>
      <c r="FP2815" s="534"/>
      <c r="GE2815" s="534"/>
      <c r="GF2815" s="534"/>
      <c r="GG2815" s="534"/>
      <c r="GV2815" s="534"/>
      <c r="GW2815" s="534"/>
      <c r="GX2815" s="534"/>
      <c r="HM2815" s="534"/>
      <c r="HN2815" s="534"/>
      <c r="HO2815" s="534"/>
      <c r="ID2815" s="534"/>
      <c r="IE2815" s="534"/>
      <c r="IF2815" s="534"/>
      <c r="IU2815" s="534"/>
      <c r="IV2815" s="534"/>
    </row>
    <row r="2816" spans="1:256">
      <c r="A2816" s="534"/>
      <c r="B2816" s="534"/>
      <c r="Q2816" s="534"/>
      <c r="R2816" s="534"/>
      <c r="S2816" s="534"/>
      <c r="AH2816" s="534"/>
      <c r="AI2816" s="534"/>
      <c r="AJ2816" s="534"/>
      <c r="AY2816" s="534"/>
      <c r="AZ2816" s="534"/>
      <c r="BA2816" s="534"/>
      <c r="BP2816" s="534"/>
      <c r="BQ2816" s="534"/>
      <c r="BR2816" s="534"/>
      <c r="CG2816" s="534"/>
      <c r="CH2816" s="534"/>
      <c r="CI2816" s="534"/>
      <c r="CX2816" s="534"/>
      <c r="CY2816" s="534"/>
      <c r="CZ2816" s="534"/>
      <c r="DO2816" s="534"/>
      <c r="DP2816" s="534"/>
      <c r="DQ2816" s="534"/>
      <c r="EF2816" s="534"/>
      <c r="EG2816" s="534"/>
      <c r="EH2816" s="534"/>
      <c r="EW2816" s="534"/>
      <c r="EX2816" s="534"/>
      <c r="EY2816" s="534"/>
      <c r="FN2816" s="534"/>
      <c r="FO2816" s="534"/>
      <c r="FP2816" s="534"/>
      <c r="GE2816" s="534"/>
      <c r="GF2816" s="534"/>
      <c r="GG2816" s="534"/>
      <c r="GV2816" s="534"/>
      <c r="GW2816" s="534"/>
      <c r="GX2816" s="534"/>
      <c r="HM2816" s="534"/>
      <c r="HN2816" s="534"/>
      <c r="HO2816" s="534"/>
      <c r="ID2816" s="534"/>
      <c r="IE2816" s="534"/>
      <c r="IF2816" s="534"/>
      <c r="IU2816" s="534"/>
      <c r="IV2816" s="534"/>
    </row>
    <row r="2817" spans="1:256">
      <c r="A2817" s="534"/>
      <c r="B2817" s="534"/>
      <c r="Q2817" s="534"/>
      <c r="R2817" s="534"/>
      <c r="S2817" s="534"/>
      <c r="AH2817" s="534"/>
      <c r="AI2817" s="534"/>
      <c r="AJ2817" s="534"/>
      <c r="AY2817" s="534"/>
      <c r="AZ2817" s="534"/>
      <c r="BA2817" s="534"/>
      <c r="BP2817" s="534"/>
      <c r="BQ2817" s="534"/>
      <c r="BR2817" s="534"/>
      <c r="CG2817" s="534"/>
      <c r="CH2817" s="534"/>
      <c r="CI2817" s="534"/>
      <c r="CX2817" s="534"/>
      <c r="CY2817" s="534"/>
      <c r="CZ2817" s="534"/>
      <c r="DO2817" s="534"/>
      <c r="DP2817" s="534"/>
      <c r="DQ2817" s="534"/>
      <c r="EF2817" s="534"/>
      <c r="EG2817" s="534"/>
      <c r="EH2817" s="534"/>
      <c r="EW2817" s="534"/>
      <c r="EX2817" s="534"/>
      <c r="EY2817" s="534"/>
      <c r="FN2817" s="534"/>
      <c r="FO2817" s="534"/>
      <c r="FP2817" s="534"/>
      <c r="GE2817" s="534"/>
      <c r="GF2817" s="534"/>
      <c r="GG2817" s="534"/>
      <c r="GV2817" s="534"/>
      <c r="GW2817" s="534"/>
      <c r="GX2817" s="534"/>
      <c r="HM2817" s="534"/>
      <c r="HN2817" s="534"/>
      <c r="HO2817" s="534"/>
      <c r="ID2817" s="534"/>
      <c r="IE2817" s="534"/>
      <c r="IF2817" s="534"/>
      <c r="IU2817" s="534"/>
      <c r="IV2817" s="534"/>
    </row>
    <row r="2818" spans="1:256">
      <c r="A2818" s="534"/>
      <c r="B2818" s="534"/>
      <c r="Q2818" s="534"/>
      <c r="R2818" s="534"/>
      <c r="S2818" s="534"/>
      <c r="AH2818" s="534"/>
      <c r="AI2818" s="534"/>
      <c r="AJ2818" s="534"/>
      <c r="AY2818" s="534"/>
      <c r="AZ2818" s="534"/>
      <c r="BA2818" s="534"/>
      <c r="BP2818" s="534"/>
      <c r="BQ2818" s="534"/>
      <c r="BR2818" s="534"/>
      <c r="CG2818" s="534"/>
      <c r="CH2818" s="534"/>
      <c r="CI2818" s="534"/>
      <c r="CX2818" s="534"/>
      <c r="CY2818" s="534"/>
      <c r="CZ2818" s="534"/>
      <c r="DO2818" s="534"/>
      <c r="DP2818" s="534"/>
      <c r="DQ2818" s="534"/>
      <c r="EF2818" s="534"/>
      <c r="EG2818" s="534"/>
      <c r="EH2818" s="534"/>
      <c r="EW2818" s="534"/>
      <c r="EX2818" s="534"/>
      <c r="EY2818" s="534"/>
      <c r="FN2818" s="534"/>
      <c r="FO2818" s="534"/>
      <c r="FP2818" s="534"/>
      <c r="GE2818" s="534"/>
      <c r="GF2818" s="534"/>
      <c r="GG2818" s="534"/>
      <c r="GV2818" s="534"/>
      <c r="GW2818" s="534"/>
      <c r="GX2818" s="534"/>
      <c r="HM2818" s="534"/>
      <c r="HN2818" s="534"/>
      <c r="HO2818" s="534"/>
      <c r="ID2818" s="534"/>
      <c r="IE2818" s="534"/>
      <c r="IF2818" s="534"/>
      <c r="IU2818" s="534"/>
      <c r="IV2818" s="534"/>
    </row>
  </sheetData>
  <mergeCells count="85">
    <mergeCell ref="IE2815:IE2818"/>
    <mergeCell ref="IF2815:IF2818"/>
    <mergeCell ref="IU2815:IU2818"/>
    <mergeCell ref="IV2815:IV2818"/>
    <mergeCell ref="GW2815:GW2818"/>
    <mergeCell ref="GX2815:GX2818"/>
    <mergeCell ref="HM2815:HM2818"/>
    <mergeCell ref="HN2815:HN2818"/>
    <mergeCell ref="HO2815:HO2818"/>
    <mergeCell ref="ID2815:ID2818"/>
    <mergeCell ref="GV2815:GV2818"/>
    <mergeCell ref="EG2815:EG2818"/>
    <mergeCell ref="EH2815:EH2818"/>
    <mergeCell ref="EW2815:EW2818"/>
    <mergeCell ref="EX2815:EX2818"/>
    <mergeCell ref="EY2815:EY2818"/>
    <mergeCell ref="FN2815:FN2818"/>
    <mergeCell ref="FO2815:FO2818"/>
    <mergeCell ref="FP2815:FP2818"/>
    <mergeCell ref="GE2815:GE2818"/>
    <mergeCell ref="GF2815:GF2818"/>
    <mergeCell ref="GG2815:GG2818"/>
    <mergeCell ref="EF2815:EF2818"/>
    <mergeCell ref="BQ2815:BQ2818"/>
    <mergeCell ref="BR2815:BR2818"/>
    <mergeCell ref="CG2815:CG2818"/>
    <mergeCell ref="CH2815:CH2818"/>
    <mergeCell ref="CI2815:CI2818"/>
    <mergeCell ref="CX2815:CX2818"/>
    <mergeCell ref="CY2815:CY2818"/>
    <mergeCell ref="CZ2815:CZ2818"/>
    <mergeCell ref="DO2815:DO2818"/>
    <mergeCell ref="DP2815:DP2818"/>
    <mergeCell ref="DQ2815:DQ2818"/>
    <mergeCell ref="BP2815:BP2818"/>
    <mergeCell ref="A2815:A2818"/>
    <mergeCell ref="B2815:B2818"/>
    <mergeCell ref="Q2815:Q2818"/>
    <mergeCell ref="R2815:R2818"/>
    <mergeCell ref="S2815:S2818"/>
    <mergeCell ref="AH2815:AH2818"/>
    <mergeCell ref="AI2815:AI2818"/>
    <mergeCell ref="AJ2815:AJ2818"/>
    <mergeCell ref="AY2815:AY2818"/>
    <mergeCell ref="AZ2815:AZ2818"/>
    <mergeCell ref="BA2815:BA2818"/>
    <mergeCell ref="A44:A46"/>
    <mergeCell ref="B44:B46"/>
    <mergeCell ref="Q44:Q46"/>
    <mergeCell ref="A47:A49"/>
    <mergeCell ref="B47:B49"/>
    <mergeCell ref="Q47:Q49"/>
    <mergeCell ref="A26:A30"/>
    <mergeCell ref="B26:B30"/>
    <mergeCell ref="Q26:Q30"/>
    <mergeCell ref="A31:A43"/>
    <mergeCell ref="B31:B32"/>
    <mergeCell ref="Q31:Q32"/>
    <mergeCell ref="B33:B36"/>
    <mergeCell ref="Q33:Q36"/>
    <mergeCell ref="B37:B41"/>
    <mergeCell ref="Q37:Q41"/>
    <mergeCell ref="B42:B43"/>
    <mergeCell ref="Q42:Q43"/>
    <mergeCell ref="A21:A25"/>
    <mergeCell ref="B21:B25"/>
    <mergeCell ref="Q21:Q25"/>
    <mergeCell ref="A10:A20"/>
    <mergeCell ref="B10:B20"/>
    <mergeCell ref="Q10:Q20"/>
    <mergeCell ref="A1:Q1"/>
    <mergeCell ref="A3:P3"/>
    <mergeCell ref="A5:Q5"/>
    <mergeCell ref="A7:A9"/>
    <mergeCell ref="B7:B9"/>
    <mergeCell ref="C7:C9"/>
    <mergeCell ref="D7:E8"/>
    <mergeCell ref="F7:G8"/>
    <mergeCell ref="H7:O7"/>
    <mergeCell ref="P7:P9"/>
    <mergeCell ref="Q7:Q9"/>
    <mergeCell ref="H8:I8"/>
    <mergeCell ref="J8:K8"/>
    <mergeCell ref="L8:M8"/>
    <mergeCell ref="N8:O8"/>
  </mergeCells>
  <printOptions verticalCentered="1"/>
  <pageMargins left="0.62992125984251968" right="1.3385826771653544" top="0.59055118110236227" bottom="0.55118110236220474" header="0.35433070866141736" footer="0.31496062992125984"/>
  <pageSetup scale="40" fitToHeight="0" orientation="landscape" r:id="rId1"/>
</worksheet>
</file>

<file path=xl/worksheets/sheet4.xml><?xml version="1.0" encoding="utf-8"?>
<worksheet xmlns="http://schemas.openxmlformats.org/spreadsheetml/2006/main" xmlns:r="http://schemas.openxmlformats.org/officeDocument/2006/relationships">
  <dimension ref="A1:Q28"/>
  <sheetViews>
    <sheetView showGridLines="0" topLeftCell="C1" zoomScale="80" zoomScaleNormal="80" zoomScaleSheetLayoutView="80" workbookViewId="0">
      <selection activeCell="F16" sqref="F16"/>
    </sheetView>
  </sheetViews>
  <sheetFormatPr baseColWidth="10" defaultRowHeight="15"/>
  <cols>
    <col min="1" max="1" width="20.28515625" customWidth="1"/>
    <col min="2" max="2" width="25.7109375" customWidth="1"/>
    <col min="3" max="3" width="30.7109375" customWidth="1"/>
    <col min="4" max="4" width="16.85546875" customWidth="1"/>
    <col min="5" max="5" width="19.140625" customWidth="1"/>
    <col min="6" max="6" width="15.28515625" customWidth="1"/>
    <col min="7" max="7" width="17.7109375" customWidth="1"/>
    <col min="8" max="8" width="9.42578125" customWidth="1"/>
    <col min="9" max="9" width="14.42578125" customWidth="1"/>
    <col min="10" max="10" width="10.7109375" customWidth="1"/>
    <col min="11" max="11" width="18" customWidth="1"/>
    <col min="12" max="12" width="10.7109375" customWidth="1"/>
    <col min="13" max="13" width="18.5703125" customWidth="1"/>
    <col min="14" max="14" width="9.7109375" customWidth="1"/>
    <col min="15" max="15" width="19.140625" customWidth="1"/>
    <col min="16" max="16" width="15.42578125" customWidth="1"/>
    <col min="17" max="17" width="18.5703125" customWidth="1"/>
  </cols>
  <sheetData>
    <row r="1" spans="1:17" ht="18">
      <c r="A1" s="366" t="s">
        <v>365</v>
      </c>
      <c r="B1" s="366"/>
      <c r="C1" s="366"/>
      <c r="D1" s="366"/>
      <c r="E1" s="366"/>
      <c r="F1" s="366"/>
      <c r="G1" s="366"/>
      <c r="H1" s="366"/>
      <c r="I1" s="366"/>
      <c r="J1" s="366"/>
      <c r="K1" s="366"/>
      <c r="L1" s="366"/>
      <c r="M1" s="366"/>
      <c r="N1" s="366"/>
      <c r="O1" s="366"/>
      <c r="P1" s="366"/>
      <c r="Q1" s="366"/>
    </row>
    <row r="2" spans="1:17">
      <c r="A2" s="3"/>
      <c r="B2" s="4"/>
      <c r="C2" s="3"/>
      <c r="D2" s="3"/>
      <c r="E2" s="3"/>
      <c r="F2" s="3"/>
      <c r="G2" s="3"/>
      <c r="H2" s="3"/>
      <c r="I2" s="3"/>
      <c r="J2" s="3"/>
      <c r="K2" s="3"/>
      <c r="L2" s="3"/>
      <c r="M2" s="3"/>
      <c r="N2" s="3"/>
      <c r="O2" s="3"/>
      <c r="P2" s="56"/>
      <c r="Q2" s="3"/>
    </row>
    <row r="3" spans="1:17" ht="15.75">
      <c r="A3" s="367" t="s">
        <v>366</v>
      </c>
      <c r="B3" s="367"/>
      <c r="C3" s="367"/>
      <c r="D3" s="367"/>
      <c r="E3" s="367"/>
      <c r="F3" s="367"/>
      <c r="G3" s="367"/>
      <c r="H3" s="367"/>
      <c r="I3" s="367"/>
      <c r="J3" s="367"/>
      <c r="K3" s="367"/>
      <c r="L3" s="367"/>
      <c r="M3" s="367"/>
      <c r="N3" s="367"/>
      <c r="O3" s="367"/>
      <c r="P3" s="367"/>
      <c r="Q3" s="72"/>
    </row>
    <row r="4" spans="1:17">
      <c r="A4" s="3"/>
      <c r="B4" s="4"/>
      <c r="C4" s="3"/>
      <c r="D4" s="3"/>
      <c r="E4" s="3"/>
      <c r="F4" s="3"/>
      <c r="G4" s="3"/>
      <c r="H4" s="3"/>
      <c r="I4" s="3"/>
      <c r="J4" s="3"/>
      <c r="K4" s="3"/>
      <c r="L4" s="3"/>
      <c r="M4" s="3"/>
      <c r="N4" s="3"/>
      <c r="O4" s="3"/>
      <c r="P4" s="56"/>
      <c r="Q4" s="3"/>
    </row>
    <row r="5" spans="1:17" ht="48.75" customHeight="1">
      <c r="A5" s="423" t="s">
        <v>367</v>
      </c>
      <c r="B5" s="424"/>
      <c r="C5" s="424"/>
      <c r="D5" s="424"/>
      <c r="E5" s="424"/>
      <c r="F5" s="424"/>
      <c r="G5" s="424"/>
      <c r="H5" s="424"/>
      <c r="I5" s="424"/>
      <c r="J5" s="424"/>
      <c r="K5" s="424"/>
      <c r="L5" s="424"/>
      <c r="M5" s="424"/>
      <c r="N5" s="424"/>
      <c r="O5" s="424"/>
      <c r="P5" s="424"/>
      <c r="Q5" s="424"/>
    </row>
    <row r="6" spans="1:17" ht="15.75" thickBot="1">
      <c r="A6" s="52"/>
      <c r="B6" s="4"/>
      <c r="C6" s="3"/>
      <c r="D6" s="3"/>
      <c r="E6" s="3"/>
      <c r="F6" s="3"/>
      <c r="G6" s="3"/>
      <c r="H6" s="3"/>
      <c r="I6" s="3"/>
      <c r="J6" s="3"/>
      <c r="K6" s="3"/>
      <c r="L6" s="3"/>
      <c r="M6" s="3"/>
      <c r="N6" s="3"/>
      <c r="O6" s="3"/>
      <c r="P6" s="56"/>
      <c r="Q6" s="3"/>
    </row>
    <row r="7" spans="1:17">
      <c r="A7" s="511" t="s">
        <v>99</v>
      </c>
      <c r="B7" s="514" t="s">
        <v>488</v>
      </c>
      <c r="C7" s="514" t="s">
        <v>0</v>
      </c>
      <c r="D7" s="514" t="s">
        <v>1</v>
      </c>
      <c r="E7" s="514"/>
      <c r="F7" s="514" t="s">
        <v>191</v>
      </c>
      <c r="G7" s="514"/>
      <c r="H7" s="514" t="s">
        <v>7</v>
      </c>
      <c r="I7" s="514"/>
      <c r="J7" s="514"/>
      <c r="K7" s="514"/>
      <c r="L7" s="514"/>
      <c r="M7" s="514"/>
      <c r="N7" s="514"/>
      <c r="O7" s="514"/>
      <c r="P7" s="514" t="s">
        <v>8</v>
      </c>
      <c r="Q7" s="517" t="s">
        <v>368</v>
      </c>
    </row>
    <row r="8" spans="1:17">
      <c r="A8" s="512"/>
      <c r="B8" s="515"/>
      <c r="C8" s="515"/>
      <c r="D8" s="515"/>
      <c r="E8" s="515"/>
      <c r="F8" s="515"/>
      <c r="G8" s="515"/>
      <c r="H8" s="515">
        <v>2019</v>
      </c>
      <c r="I8" s="515"/>
      <c r="J8" s="515">
        <v>2020</v>
      </c>
      <c r="K8" s="515"/>
      <c r="L8" s="515">
        <v>2021</v>
      </c>
      <c r="M8" s="515"/>
      <c r="N8" s="515">
        <v>2022</v>
      </c>
      <c r="O8" s="515"/>
      <c r="P8" s="515"/>
      <c r="Q8" s="518"/>
    </row>
    <row r="9" spans="1:17" ht="15.75" thickBot="1">
      <c r="A9" s="513"/>
      <c r="B9" s="516"/>
      <c r="C9" s="516"/>
      <c r="D9" s="329" t="s">
        <v>3</v>
      </c>
      <c r="E9" s="329" t="s">
        <v>4</v>
      </c>
      <c r="F9" s="329" t="s">
        <v>190</v>
      </c>
      <c r="G9" s="329" t="s">
        <v>6</v>
      </c>
      <c r="H9" s="329" t="s">
        <v>3</v>
      </c>
      <c r="I9" s="329" t="s">
        <v>4</v>
      </c>
      <c r="J9" s="329" t="s">
        <v>3</v>
      </c>
      <c r="K9" s="329" t="s">
        <v>4</v>
      </c>
      <c r="L9" s="329" t="s">
        <v>3</v>
      </c>
      <c r="M9" s="329" t="s">
        <v>4</v>
      </c>
      <c r="N9" s="329" t="s">
        <v>3</v>
      </c>
      <c r="O9" s="329" t="s">
        <v>4</v>
      </c>
      <c r="P9" s="516"/>
      <c r="Q9" s="518"/>
    </row>
    <row r="10" spans="1:17" ht="175.5" customHeight="1">
      <c r="A10" s="498" t="s">
        <v>210</v>
      </c>
      <c r="B10" s="500" t="s">
        <v>211</v>
      </c>
      <c r="C10" s="332" t="s">
        <v>121</v>
      </c>
      <c r="D10" s="332" t="s">
        <v>122</v>
      </c>
      <c r="E10" s="330"/>
      <c r="F10" s="332" t="s">
        <v>123</v>
      </c>
      <c r="G10" s="351" t="s">
        <v>124</v>
      </c>
      <c r="H10" s="330"/>
      <c r="I10" s="330"/>
      <c r="J10" s="339">
        <v>10</v>
      </c>
      <c r="K10" s="330"/>
      <c r="L10" s="330"/>
      <c r="M10" s="330"/>
      <c r="N10" s="330"/>
      <c r="O10" s="330"/>
      <c r="P10" s="331" t="s">
        <v>212</v>
      </c>
      <c r="Q10" s="500" t="s">
        <v>213</v>
      </c>
    </row>
    <row r="11" spans="1:17" ht="129.75" customHeight="1">
      <c r="A11" s="499"/>
      <c r="B11" s="500"/>
      <c r="C11" s="332" t="s">
        <v>125</v>
      </c>
      <c r="D11" s="332" t="s">
        <v>126</v>
      </c>
      <c r="E11" s="330"/>
      <c r="F11" s="332" t="s">
        <v>513</v>
      </c>
      <c r="G11" s="332" t="s">
        <v>214</v>
      </c>
      <c r="H11" s="330"/>
      <c r="I11" s="330"/>
      <c r="J11" s="333">
        <v>0.5</v>
      </c>
      <c r="K11" s="330"/>
      <c r="L11" s="333">
        <v>0.8</v>
      </c>
      <c r="M11" s="330"/>
      <c r="N11" s="334">
        <v>1</v>
      </c>
      <c r="O11" s="330"/>
      <c r="P11" s="331" t="s">
        <v>215</v>
      </c>
      <c r="Q11" s="500"/>
    </row>
    <row r="12" spans="1:17" ht="144" customHeight="1">
      <c r="A12" s="499"/>
      <c r="B12" s="500"/>
      <c r="C12" s="332" t="s">
        <v>216</v>
      </c>
      <c r="D12" s="332" t="s">
        <v>217</v>
      </c>
      <c r="E12" s="335">
        <v>150000000</v>
      </c>
      <c r="F12" s="332" t="s">
        <v>127</v>
      </c>
      <c r="G12" s="332" t="s">
        <v>218</v>
      </c>
      <c r="H12" s="330"/>
      <c r="I12" s="330"/>
      <c r="J12" s="8">
        <v>0.6</v>
      </c>
      <c r="K12" s="336">
        <f>J12*E12</f>
        <v>90000000</v>
      </c>
      <c r="L12" s="8">
        <v>1</v>
      </c>
      <c r="M12" s="336">
        <v>150000000</v>
      </c>
      <c r="N12" s="330"/>
      <c r="O12" s="330"/>
      <c r="P12" s="331" t="s">
        <v>219</v>
      </c>
      <c r="Q12" s="500"/>
    </row>
    <row r="13" spans="1:17" ht="114.75" customHeight="1">
      <c r="A13" s="499"/>
      <c r="B13" s="500"/>
      <c r="C13" s="332" t="s">
        <v>142</v>
      </c>
      <c r="D13" s="332" t="s">
        <v>128</v>
      </c>
      <c r="E13" s="330"/>
      <c r="F13" s="332" t="s">
        <v>129</v>
      </c>
      <c r="G13" s="332" t="s">
        <v>220</v>
      </c>
      <c r="H13" s="330"/>
      <c r="I13" s="330"/>
      <c r="J13" s="330"/>
      <c r="K13" s="330"/>
      <c r="L13" s="8">
        <v>0.75</v>
      </c>
      <c r="M13" s="21"/>
      <c r="N13" s="8">
        <v>1</v>
      </c>
      <c r="O13" s="330"/>
      <c r="P13" s="331" t="s">
        <v>219</v>
      </c>
      <c r="Q13" s="500"/>
    </row>
    <row r="14" spans="1:17" ht="223.5" customHeight="1" thickBot="1">
      <c r="A14" s="499"/>
      <c r="B14" s="500"/>
      <c r="C14" s="332" t="s">
        <v>221</v>
      </c>
      <c r="D14" s="332" t="s">
        <v>130</v>
      </c>
      <c r="E14" s="330"/>
      <c r="F14" s="332" t="s">
        <v>131</v>
      </c>
      <c r="G14" s="332" t="s">
        <v>132</v>
      </c>
      <c r="H14" s="330"/>
      <c r="I14" s="330"/>
      <c r="J14" s="333">
        <v>0.25</v>
      </c>
      <c r="K14" s="330"/>
      <c r="L14" s="333">
        <v>0.5</v>
      </c>
      <c r="M14" s="330"/>
      <c r="N14" s="333">
        <v>1</v>
      </c>
      <c r="O14" s="330"/>
      <c r="P14" s="331" t="s">
        <v>219</v>
      </c>
      <c r="Q14" s="500"/>
    </row>
    <row r="15" spans="1:17" ht="144.75" customHeight="1">
      <c r="A15" s="501" t="s">
        <v>138</v>
      </c>
      <c r="B15" s="503" t="s">
        <v>222</v>
      </c>
      <c r="C15" s="337" t="s">
        <v>223</v>
      </c>
      <c r="D15" s="337" t="s">
        <v>224</v>
      </c>
      <c r="E15" s="352"/>
      <c r="F15" s="337" t="s">
        <v>225</v>
      </c>
      <c r="G15" s="337" t="s">
        <v>226</v>
      </c>
      <c r="H15" s="342"/>
      <c r="I15" s="342"/>
      <c r="J15" s="333">
        <v>0.25</v>
      </c>
      <c r="K15" s="330"/>
      <c r="L15" s="333">
        <v>0.75</v>
      </c>
      <c r="M15" s="330"/>
      <c r="N15" s="333">
        <v>1</v>
      </c>
      <c r="O15" s="330"/>
      <c r="P15" s="331" t="s">
        <v>471</v>
      </c>
      <c r="Q15" s="503" t="s">
        <v>228</v>
      </c>
    </row>
    <row r="16" spans="1:17" ht="130.5" customHeight="1">
      <c r="A16" s="502"/>
      <c r="B16" s="503"/>
      <c r="C16" s="337" t="s">
        <v>468</v>
      </c>
      <c r="D16" s="337" t="s">
        <v>230</v>
      </c>
      <c r="E16" s="336">
        <v>66000000</v>
      </c>
      <c r="F16" s="337" t="s">
        <v>231</v>
      </c>
      <c r="G16" s="332" t="s">
        <v>232</v>
      </c>
      <c r="H16" s="1"/>
      <c r="I16" s="342"/>
      <c r="J16" s="1">
        <v>0.5</v>
      </c>
      <c r="K16" s="338">
        <v>33000000</v>
      </c>
      <c r="L16" s="1">
        <v>1</v>
      </c>
      <c r="M16" s="338">
        <v>66000000</v>
      </c>
      <c r="N16" s="330"/>
      <c r="O16" s="330"/>
      <c r="P16" s="339" t="s">
        <v>188</v>
      </c>
      <c r="Q16" s="503"/>
    </row>
    <row r="17" spans="1:17" ht="175.5" customHeight="1">
      <c r="A17" s="502"/>
      <c r="B17" s="503"/>
      <c r="C17" s="353" t="s">
        <v>516</v>
      </c>
      <c r="D17" s="337" t="s">
        <v>134</v>
      </c>
      <c r="E17" s="330"/>
      <c r="F17" s="337" t="s">
        <v>233</v>
      </c>
      <c r="G17" s="337" t="s">
        <v>135</v>
      </c>
      <c r="H17" s="342"/>
      <c r="I17" s="342"/>
      <c r="J17" s="330"/>
      <c r="K17" s="330"/>
      <c r="L17" s="333">
        <v>0.25</v>
      </c>
      <c r="M17" s="330"/>
      <c r="N17" s="333">
        <v>1</v>
      </c>
      <c r="O17" s="340"/>
      <c r="P17" s="341" t="s">
        <v>234</v>
      </c>
      <c r="Q17" s="504"/>
    </row>
    <row r="18" spans="1:17" ht="237.75" customHeight="1">
      <c r="A18" s="503" t="s">
        <v>139</v>
      </c>
      <c r="B18" s="503" t="s">
        <v>238</v>
      </c>
      <c r="C18" s="337" t="s">
        <v>514</v>
      </c>
      <c r="D18" s="337" t="s">
        <v>141</v>
      </c>
      <c r="E18" s="336">
        <f>180000000*3</f>
        <v>540000000</v>
      </c>
      <c r="F18" s="337" t="s">
        <v>239</v>
      </c>
      <c r="G18" s="337" t="s">
        <v>240</v>
      </c>
      <c r="H18" s="342"/>
      <c r="I18" s="342"/>
      <c r="J18" s="333">
        <v>0.33</v>
      </c>
      <c r="K18" s="336">
        <v>180000000</v>
      </c>
      <c r="L18" s="333">
        <v>0.66</v>
      </c>
      <c r="M18" s="336">
        <v>360000000</v>
      </c>
      <c r="N18" s="333">
        <v>1</v>
      </c>
      <c r="O18" s="336">
        <v>540000000</v>
      </c>
      <c r="P18" s="339" t="s">
        <v>188</v>
      </c>
      <c r="Q18" s="504" t="s">
        <v>241</v>
      </c>
    </row>
    <row r="19" spans="1:17" s="236" customFormat="1" ht="237.75" customHeight="1">
      <c r="A19" s="503"/>
      <c r="B19" s="503"/>
      <c r="C19" s="10" t="s">
        <v>384</v>
      </c>
      <c r="D19" s="343" t="s">
        <v>385</v>
      </c>
      <c r="E19" s="335"/>
      <c r="F19" s="10" t="s">
        <v>386</v>
      </c>
      <c r="G19" s="10" t="str">
        <f>F19</f>
        <v xml:space="preserve">Cantidad de ARDS con evaluación de clima organizacional </v>
      </c>
      <c r="H19" s="21"/>
      <c r="I19" s="21"/>
      <c r="J19" s="11">
        <v>3</v>
      </c>
      <c r="K19" s="335"/>
      <c r="L19" s="11">
        <v>6</v>
      </c>
      <c r="M19" s="335"/>
      <c r="N19" s="11">
        <v>10</v>
      </c>
      <c r="O19" s="335"/>
      <c r="P19" s="7"/>
      <c r="Q19" s="505"/>
    </row>
    <row r="20" spans="1:17" ht="177.75" customHeight="1">
      <c r="A20" s="503"/>
      <c r="B20" s="503"/>
      <c r="C20" s="258" t="s">
        <v>387</v>
      </c>
      <c r="D20" s="258" t="s">
        <v>380</v>
      </c>
      <c r="E20" s="344"/>
      <c r="F20" s="258" t="s">
        <v>381</v>
      </c>
      <c r="G20" s="345" t="s">
        <v>382</v>
      </c>
      <c r="H20" s="346">
        <v>1</v>
      </c>
      <c r="I20" s="342"/>
      <c r="J20" s="333"/>
      <c r="K20" s="336"/>
      <c r="L20" s="333"/>
      <c r="M20" s="336"/>
      <c r="N20" s="333"/>
      <c r="O20" s="336"/>
      <c r="P20" s="339" t="s">
        <v>188</v>
      </c>
      <c r="Q20" s="505"/>
    </row>
    <row r="21" spans="1:17" ht="177" customHeight="1">
      <c r="A21" s="503"/>
      <c r="B21" s="503"/>
      <c r="C21" s="258" t="s">
        <v>388</v>
      </c>
      <c r="D21" s="300" t="s">
        <v>482</v>
      </c>
      <c r="E21" s="335"/>
      <c r="F21" s="300" t="s">
        <v>483</v>
      </c>
      <c r="G21" s="300" t="s">
        <v>484</v>
      </c>
      <c r="H21" s="300"/>
      <c r="I21" s="300"/>
      <c r="J21" s="11">
        <v>82</v>
      </c>
      <c r="K21" s="335"/>
      <c r="L21" s="11">
        <f>79+J21</f>
        <v>161</v>
      </c>
      <c r="M21" s="335"/>
      <c r="N21" s="11">
        <f>140+L21</f>
        <v>301</v>
      </c>
      <c r="O21" s="335"/>
      <c r="P21" s="7" t="s">
        <v>188</v>
      </c>
      <c r="Q21" s="505"/>
    </row>
    <row r="22" spans="1:17" ht="142.5" customHeight="1">
      <c r="A22" s="507"/>
      <c r="B22" s="503"/>
      <c r="C22" s="300" t="s">
        <v>389</v>
      </c>
      <c r="D22" s="300" t="s">
        <v>390</v>
      </c>
      <c r="E22" s="300"/>
      <c r="F22" s="300" t="s">
        <v>391</v>
      </c>
      <c r="G22" s="300" t="s">
        <v>392</v>
      </c>
      <c r="H22" s="302"/>
      <c r="I22" s="300"/>
      <c r="J22" s="302">
        <v>1</v>
      </c>
      <c r="K22" s="300"/>
      <c r="L22" s="302"/>
      <c r="M22" s="300"/>
      <c r="N22" s="300"/>
      <c r="O22" s="300"/>
      <c r="P22" s="302" t="s">
        <v>409</v>
      </c>
      <c r="Q22" s="505"/>
    </row>
    <row r="23" spans="1:17" ht="90" customHeight="1">
      <c r="A23" s="507"/>
      <c r="B23" s="503"/>
      <c r="C23" s="300" t="s">
        <v>394</v>
      </c>
      <c r="D23" s="300" t="s">
        <v>395</v>
      </c>
      <c r="E23" s="335">
        <v>5000000</v>
      </c>
      <c r="F23" s="300" t="s">
        <v>31</v>
      </c>
      <c r="G23" s="300" t="s">
        <v>396</v>
      </c>
      <c r="H23" s="303">
        <v>0.75</v>
      </c>
      <c r="I23" s="300"/>
      <c r="J23" s="304">
        <v>1</v>
      </c>
      <c r="K23" s="335">
        <v>5000000</v>
      </c>
      <c r="L23" s="300"/>
      <c r="M23" s="300"/>
      <c r="N23" s="300"/>
      <c r="O23" s="300"/>
      <c r="P23" s="302" t="s">
        <v>409</v>
      </c>
      <c r="Q23" s="505"/>
    </row>
    <row r="24" spans="1:17" ht="114">
      <c r="A24" s="507"/>
      <c r="B24" s="503"/>
      <c r="C24" s="300" t="s">
        <v>397</v>
      </c>
      <c r="D24" s="300" t="s">
        <v>398</v>
      </c>
      <c r="E24" s="300"/>
      <c r="F24" s="300" t="s">
        <v>469</v>
      </c>
      <c r="G24" s="300" t="s">
        <v>400</v>
      </c>
      <c r="H24" s="8">
        <v>0.3</v>
      </c>
      <c r="I24" s="300"/>
      <c r="J24" s="8">
        <v>1</v>
      </c>
      <c r="K24" s="300"/>
      <c r="L24" s="300"/>
      <c r="M24" s="300"/>
      <c r="N24" s="300"/>
      <c r="O24" s="300"/>
      <c r="P24" s="302" t="s">
        <v>393</v>
      </c>
      <c r="Q24" s="505"/>
    </row>
    <row r="25" spans="1:17" ht="99" customHeight="1">
      <c r="A25" s="507"/>
      <c r="B25" s="503"/>
      <c r="C25" s="300" t="s">
        <v>401</v>
      </c>
      <c r="D25" s="300" t="s">
        <v>402</v>
      </c>
      <c r="E25" s="300"/>
      <c r="F25" s="300" t="s">
        <v>403</v>
      </c>
      <c r="G25" s="300" t="s">
        <v>470</v>
      </c>
      <c r="H25" s="300"/>
      <c r="I25" s="300"/>
      <c r="J25" s="8">
        <v>0.5</v>
      </c>
      <c r="K25" s="300"/>
      <c r="L25" s="8">
        <v>1</v>
      </c>
      <c r="M25" s="300"/>
      <c r="N25" s="300"/>
      <c r="O25" s="300"/>
      <c r="P25" s="302" t="s">
        <v>507</v>
      </c>
      <c r="Q25" s="505"/>
    </row>
    <row r="26" spans="1:17" ht="77.25" customHeight="1">
      <c r="A26" s="507"/>
      <c r="B26" s="503"/>
      <c r="C26" s="300" t="s">
        <v>405</v>
      </c>
      <c r="D26" s="300" t="s">
        <v>406</v>
      </c>
      <c r="E26" s="347"/>
      <c r="F26" s="300" t="s">
        <v>407</v>
      </c>
      <c r="G26" s="300" t="s">
        <v>408</v>
      </c>
      <c r="H26" s="348">
        <v>1</v>
      </c>
      <c r="I26" s="347"/>
      <c r="J26" s="347"/>
      <c r="K26" s="347"/>
      <c r="L26" s="347"/>
      <c r="M26" s="347"/>
      <c r="N26" s="347"/>
      <c r="O26" s="347"/>
      <c r="P26" s="348" t="s">
        <v>409</v>
      </c>
      <c r="Q26" s="505"/>
    </row>
    <row r="27" spans="1:17" ht="248.25" customHeight="1">
      <c r="A27" s="507"/>
      <c r="B27" s="503"/>
      <c r="C27" s="300" t="s">
        <v>410</v>
      </c>
      <c r="D27" s="300" t="s">
        <v>485</v>
      </c>
      <c r="E27" s="347"/>
      <c r="F27" s="300" t="s">
        <v>412</v>
      </c>
      <c r="G27" s="300" t="s">
        <v>413</v>
      </c>
      <c r="H27" s="347"/>
      <c r="I27" s="347"/>
      <c r="J27" s="349">
        <v>0.5</v>
      </c>
      <c r="K27" s="348"/>
      <c r="L27" s="349">
        <v>1</v>
      </c>
      <c r="M27" s="347"/>
      <c r="N27" s="347"/>
      <c r="O27" s="347"/>
      <c r="P27" s="350" t="s">
        <v>499</v>
      </c>
      <c r="Q27" s="506"/>
    </row>
    <row r="28" spans="1:17">
      <c r="A28" s="225"/>
    </row>
  </sheetData>
  <mergeCells count="25">
    <mergeCell ref="B18:B27"/>
    <mergeCell ref="B10:B14"/>
    <mergeCell ref="Q10:Q14"/>
    <mergeCell ref="J8:K8"/>
    <mergeCell ref="L8:M8"/>
    <mergeCell ref="N8:O8"/>
    <mergeCell ref="F7:G8"/>
    <mergeCell ref="H7:O7"/>
    <mergeCell ref="P7:P9"/>
    <mergeCell ref="A18:A21"/>
    <mergeCell ref="A22:A27"/>
    <mergeCell ref="A1:Q1"/>
    <mergeCell ref="A3:P3"/>
    <mergeCell ref="A5:Q5"/>
    <mergeCell ref="A7:A9"/>
    <mergeCell ref="B7:B9"/>
    <mergeCell ref="C7:C9"/>
    <mergeCell ref="D7:E8"/>
    <mergeCell ref="A15:A17"/>
    <mergeCell ref="B15:B17"/>
    <mergeCell ref="Q15:Q17"/>
    <mergeCell ref="Q7:Q9"/>
    <mergeCell ref="H8:I8"/>
    <mergeCell ref="A10:A14"/>
    <mergeCell ref="Q18:Q27"/>
  </mergeCells>
  <printOptions verticalCentered="1"/>
  <pageMargins left="0.31496062992125984" right="0.31496062992125984" top="0.74803149606299213" bottom="0.74803149606299213" header="0.31496062992125984" footer="0.31496062992125984"/>
  <pageSetup scale="45" orientation="landscape" r:id="rId1"/>
</worksheet>
</file>

<file path=xl/worksheets/sheet5.xml><?xml version="1.0" encoding="utf-8"?>
<worksheet xmlns="http://schemas.openxmlformats.org/spreadsheetml/2006/main" xmlns:r="http://schemas.openxmlformats.org/officeDocument/2006/relationships">
  <dimension ref="A1:AL37"/>
  <sheetViews>
    <sheetView showGridLines="0" zoomScale="80" zoomScaleNormal="80" workbookViewId="0">
      <selection sqref="A1:Q36"/>
    </sheetView>
  </sheetViews>
  <sheetFormatPr baseColWidth="10" defaultRowHeight="15"/>
  <cols>
    <col min="1" max="1" width="18.7109375" customWidth="1"/>
    <col min="2" max="2" width="25.7109375" customWidth="1"/>
    <col min="3" max="3" width="30.7109375" customWidth="1"/>
    <col min="4" max="4" width="25.85546875" customWidth="1"/>
    <col min="5" max="5" width="19.140625" customWidth="1"/>
    <col min="6" max="6" width="16.7109375" customWidth="1"/>
    <col min="7" max="7" width="16.140625" customWidth="1"/>
    <col min="8" max="8" width="9.42578125" customWidth="1"/>
    <col min="9" max="9" width="13.140625" customWidth="1"/>
    <col min="10" max="10" width="10.7109375" customWidth="1"/>
    <col min="11" max="11" width="18" customWidth="1"/>
    <col min="12" max="12" width="10.7109375" customWidth="1"/>
    <col min="13" max="13" width="18.5703125" customWidth="1"/>
    <col min="14" max="14" width="9.7109375" customWidth="1"/>
    <col min="15" max="15" width="19.140625" customWidth="1"/>
    <col min="16" max="16" width="15.42578125" customWidth="1"/>
    <col min="17" max="17" width="18.5703125" customWidth="1"/>
  </cols>
  <sheetData>
    <row r="1" spans="1:17" ht="18">
      <c r="A1" s="366" t="s">
        <v>369</v>
      </c>
      <c r="B1" s="366"/>
      <c r="C1" s="366"/>
      <c r="D1" s="366"/>
      <c r="E1" s="366"/>
      <c r="F1" s="366"/>
      <c r="G1" s="366"/>
      <c r="H1" s="366"/>
      <c r="I1" s="366"/>
      <c r="J1" s="366"/>
      <c r="K1" s="366"/>
      <c r="L1" s="366"/>
      <c r="M1" s="366"/>
      <c r="N1" s="366"/>
      <c r="O1" s="366"/>
      <c r="P1" s="366"/>
      <c r="Q1" s="366"/>
    </row>
    <row r="2" spans="1:17">
      <c r="A2" s="3"/>
      <c r="B2" s="4"/>
      <c r="C2" s="3"/>
      <c r="D2" s="3"/>
      <c r="E2" s="3"/>
      <c r="F2" s="3"/>
      <c r="G2" s="3"/>
      <c r="H2" s="3"/>
      <c r="I2" s="3"/>
      <c r="J2" s="3"/>
      <c r="K2" s="3"/>
      <c r="L2" s="3"/>
      <c r="M2" s="3"/>
      <c r="N2" s="3"/>
      <c r="O2" s="3"/>
      <c r="P2" s="56"/>
      <c r="Q2" s="3"/>
    </row>
    <row r="3" spans="1:17" ht="15.75">
      <c r="A3" s="367" t="s">
        <v>370</v>
      </c>
      <c r="B3" s="367"/>
      <c r="C3" s="367"/>
      <c r="D3" s="367"/>
      <c r="E3" s="367"/>
      <c r="F3" s="367"/>
      <c r="G3" s="367"/>
      <c r="H3" s="367"/>
      <c r="I3" s="367"/>
      <c r="J3" s="367"/>
      <c r="K3" s="367"/>
      <c r="L3" s="367"/>
      <c r="M3" s="367"/>
      <c r="N3" s="367"/>
      <c r="O3" s="367"/>
      <c r="P3" s="367"/>
      <c r="Q3" s="72"/>
    </row>
    <row r="4" spans="1:17">
      <c r="A4" s="3"/>
      <c r="B4" s="4"/>
      <c r="C4" s="3"/>
      <c r="D4" s="3"/>
      <c r="E4" s="3"/>
      <c r="F4" s="3"/>
      <c r="G4" s="3"/>
      <c r="H4" s="3"/>
      <c r="I4" s="3"/>
      <c r="J4" s="3"/>
      <c r="K4" s="3"/>
      <c r="L4" s="3"/>
      <c r="M4" s="3"/>
      <c r="N4" s="3"/>
      <c r="O4" s="3"/>
      <c r="P4" s="56"/>
      <c r="Q4" s="3"/>
    </row>
    <row r="5" spans="1:17" ht="43.5" customHeight="1">
      <c r="A5" s="423" t="s">
        <v>371</v>
      </c>
      <c r="B5" s="424"/>
      <c r="C5" s="424"/>
      <c r="D5" s="424"/>
      <c r="E5" s="424"/>
      <c r="F5" s="424"/>
      <c r="G5" s="424"/>
      <c r="H5" s="424"/>
      <c r="I5" s="424"/>
      <c r="J5" s="424"/>
      <c r="K5" s="424"/>
      <c r="L5" s="424"/>
      <c r="M5" s="424"/>
      <c r="N5" s="424"/>
      <c r="O5" s="424"/>
      <c r="P5" s="424"/>
      <c r="Q5" s="424"/>
    </row>
    <row r="6" spans="1:17" ht="15.75" thickBot="1">
      <c r="A6" s="3"/>
      <c r="B6" s="4"/>
      <c r="C6" s="3"/>
      <c r="D6" s="3"/>
      <c r="E6" s="3"/>
      <c r="F6" s="3"/>
      <c r="G6" s="3"/>
      <c r="H6" s="3"/>
      <c r="I6" s="3"/>
      <c r="J6" s="3"/>
      <c r="K6" s="3"/>
      <c r="L6" s="3"/>
      <c r="M6" s="3"/>
      <c r="N6" s="3"/>
      <c r="O6" s="3"/>
      <c r="P6" s="56"/>
      <c r="Q6" s="23"/>
    </row>
    <row r="7" spans="1:17" ht="15" customHeight="1">
      <c r="A7" s="425" t="s">
        <v>99</v>
      </c>
      <c r="B7" s="428" t="s">
        <v>100</v>
      </c>
      <c r="C7" s="428" t="s">
        <v>0</v>
      </c>
      <c r="D7" s="83" t="s">
        <v>1</v>
      </c>
      <c r="E7" s="83"/>
      <c r="F7" s="83" t="s">
        <v>2</v>
      </c>
      <c r="G7" s="83"/>
      <c r="H7" s="431" t="s">
        <v>7</v>
      </c>
      <c r="I7" s="432"/>
      <c r="J7" s="432"/>
      <c r="K7" s="432"/>
      <c r="L7" s="432"/>
      <c r="M7" s="432"/>
      <c r="N7" s="432"/>
      <c r="O7" s="433"/>
      <c r="P7" s="428" t="s">
        <v>8</v>
      </c>
      <c r="Q7" s="375" t="s">
        <v>9</v>
      </c>
    </row>
    <row r="8" spans="1:17">
      <c r="A8" s="426"/>
      <c r="B8" s="429"/>
      <c r="C8" s="429"/>
      <c r="D8" s="84" t="s">
        <v>3</v>
      </c>
      <c r="E8" s="84" t="s">
        <v>4</v>
      </c>
      <c r="F8" s="84" t="s">
        <v>5</v>
      </c>
      <c r="G8" s="84" t="s">
        <v>6</v>
      </c>
      <c r="H8" s="434">
        <v>2019</v>
      </c>
      <c r="I8" s="435"/>
      <c r="J8" s="434">
        <v>2020</v>
      </c>
      <c r="K8" s="435"/>
      <c r="L8" s="434">
        <v>2021</v>
      </c>
      <c r="M8" s="435"/>
      <c r="N8" s="434">
        <v>2022</v>
      </c>
      <c r="O8" s="435"/>
      <c r="P8" s="429"/>
      <c r="Q8" s="376"/>
    </row>
    <row r="9" spans="1:17" ht="30">
      <c r="A9" s="426"/>
      <c r="B9" s="429"/>
      <c r="C9" s="429"/>
      <c r="D9" s="312"/>
      <c r="E9" s="313"/>
      <c r="F9" s="312"/>
      <c r="G9" s="312"/>
      <c r="H9" s="312" t="s">
        <v>3</v>
      </c>
      <c r="I9" s="313" t="s">
        <v>4</v>
      </c>
      <c r="J9" s="312" t="s">
        <v>3</v>
      </c>
      <c r="K9" s="313" t="s">
        <v>4</v>
      </c>
      <c r="L9" s="312" t="s">
        <v>3</v>
      </c>
      <c r="M9" s="313" t="s">
        <v>4</v>
      </c>
      <c r="N9" s="312" t="s">
        <v>3</v>
      </c>
      <c r="O9" s="312" t="s">
        <v>4</v>
      </c>
      <c r="P9" s="429"/>
      <c r="Q9" s="376"/>
    </row>
    <row r="10" spans="1:17" ht="92.25" customHeight="1">
      <c r="A10" s="493" t="s">
        <v>10</v>
      </c>
      <c r="B10" s="493" t="s">
        <v>209</v>
      </c>
      <c r="C10" s="89" t="s">
        <v>372</v>
      </c>
      <c r="D10" s="89" t="s">
        <v>477</v>
      </c>
      <c r="E10" s="519">
        <v>30000000</v>
      </c>
      <c r="F10" s="89" t="s">
        <v>50</v>
      </c>
      <c r="G10" s="89" t="s">
        <v>50</v>
      </c>
      <c r="H10" s="24"/>
      <c r="I10" s="24"/>
      <c r="J10" s="94">
        <v>1</v>
      </c>
      <c r="K10" s="519">
        <f>E10</f>
        <v>30000000</v>
      </c>
      <c r="L10" s="24"/>
      <c r="M10" s="93"/>
      <c r="N10" s="24"/>
      <c r="O10" s="93"/>
      <c r="P10" s="95" t="s">
        <v>94</v>
      </c>
      <c r="Q10" s="494" t="s">
        <v>373</v>
      </c>
    </row>
    <row r="11" spans="1:17" ht="96.75" customHeight="1">
      <c r="A11" s="493"/>
      <c r="B11" s="493"/>
      <c r="C11" s="89" t="s">
        <v>508</v>
      </c>
      <c r="D11" s="89" t="s">
        <v>17</v>
      </c>
      <c r="E11" s="519"/>
      <c r="F11" s="89" t="s">
        <v>20</v>
      </c>
      <c r="G11" s="89" t="s">
        <v>23</v>
      </c>
      <c r="H11" s="24"/>
      <c r="I11" s="24"/>
      <c r="J11" s="32">
        <v>1</v>
      </c>
      <c r="K11" s="519"/>
      <c r="L11" s="24"/>
      <c r="M11" s="93"/>
      <c r="N11" s="24"/>
      <c r="O11" s="93"/>
      <c r="P11" s="95" t="s">
        <v>94</v>
      </c>
      <c r="Q11" s="494"/>
    </row>
    <row r="12" spans="1:17" ht="114.75" customHeight="1">
      <c r="A12" s="493"/>
      <c r="B12" s="493"/>
      <c r="C12" s="89" t="s">
        <v>509</v>
      </c>
      <c r="D12" s="89" t="s">
        <v>18</v>
      </c>
      <c r="E12" s="90">
        <v>30000000</v>
      </c>
      <c r="F12" s="89" t="s">
        <v>21</v>
      </c>
      <c r="G12" s="89" t="s">
        <v>24</v>
      </c>
      <c r="H12" s="24"/>
      <c r="I12" s="24"/>
      <c r="J12" s="24"/>
      <c r="K12" s="24"/>
      <c r="L12" s="32">
        <v>0.5</v>
      </c>
      <c r="M12" s="90">
        <v>15000000</v>
      </c>
      <c r="N12" s="32">
        <v>1</v>
      </c>
      <c r="O12" s="90">
        <v>30000000</v>
      </c>
      <c r="P12" s="95" t="s">
        <v>94</v>
      </c>
      <c r="Q12" s="494"/>
    </row>
    <row r="13" spans="1:17" ht="85.5" customHeight="1">
      <c r="A13" s="493"/>
      <c r="B13" s="493"/>
      <c r="C13" s="89" t="s">
        <v>510</v>
      </c>
      <c r="D13" s="89" t="s">
        <v>19</v>
      </c>
      <c r="E13" s="91"/>
      <c r="F13" s="89" t="s">
        <v>22</v>
      </c>
      <c r="G13" s="31" t="s">
        <v>22</v>
      </c>
      <c r="H13" s="24"/>
      <c r="I13" s="24"/>
      <c r="J13" s="24"/>
      <c r="K13" s="24"/>
      <c r="L13" s="24"/>
      <c r="M13" s="93"/>
      <c r="N13" s="94">
        <v>1</v>
      </c>
      <c r="O13" s="93"/>
      <c r="P13" s="95" t="s">
        <v>94</v>
      </c>
      <c r="Q13" s="494"/>
    </row>
    <row r="14" spans="1:17" s="299" customFormat="1" ht="85.5" customHeight="1">
      <c r="A14" s="493"/>
      <c r="B14" s="493"/>
      <c r="C14" s="89" t="s">
        <v>512</v>
      </c>
      <c r="D14" s="89" t="s">
        <v>502</v>
      </c>
      <c r="E14" s="91"/>
      <c r="F14" s="89" t="s">
        <v>503</v>
      </c>
      <c r="G14" s="31" t="s">
        <v>504</v>
      </c>
      <c r="H14" s="24"/>
      <c r="I14" s="24"/>
      <c r="J14" s="32">
        <v>1</v>
      </c>
      <c r="K14" s="24"/>
      <c r="L14" s="24"/>
      <c r="M14" s="93"/>
      <c r="N14" s="94"/>
      <c r="O14" s="93"/>
      <c r="P14" s="95" t="s">
        <v>154</v>
      </c>
      <c r="Q14" s="494"/>
    </row>
    <row r="15" spans="1:17" ht="136.5" customHeight="1">
      <c r="A15" s="360" t="s">
        <v>11</v>
      </c>
      <c r="B15" s="360" t="s">
        <v>195</v>
      </c>
      <c r="C15" s="298" t="s">
        <v>25</v>
      </c>
      <c r="D15" s="298" t="s">
        <v>62</v>
      </c>
      <c r="E15" s="90">
        <v>30000000</v>
      </c>
      <c r="F15" s="298" t="s">
        <v>63</v>
      </c>
      <c r="G15" s="298" t="s">
        <v>63</v>
      </c>
      <c r="H15" s="25"/>
      <c r="I15" s="25"/>
      <c r="J15" s="26">
        <v>1</v>
      </c>
      <c r="K15" s="90">
        <v>30000000</v>
      </c>
      <c r="L15" s="25"/>
      <c r="M15" s="27"/>
      <c r="N15" s="25"/>
      <c r="O15" s="27"/>
      <c r="P15" s="95" t="s">
        <v>95</v>
      </c>
      <c r="Q15" s="360" t="s">
        <v>89</v>
      </c>
    </row>
    <row r="16" spans="1:17" ht="144" customHeight="1">
      <c r="A16" s="360"/>
      <c r="B16" s="360"/>
      <c r="C16" s="298" t="s">
        <v>26</v>
      </c>
      <c r="D16" s="298" t="s">
        <v>27</v>
      </c>
      <c r="E16" s="90">
        <v>10000000</v>
      </c>
      <c r="F16" s="298" t="s">
        <v>31</v>
      </c>
      <c r="G16" s="298" t="s">
        <v>23</v>
      </c>
      <c r="H16" s="25"/>
      <c r="I16" s="25"/>
      <c r="J16" s="25"/>
      <c r="K16" s="25"/>
      <c r="L16" s="26">
        <v>1</v>
      </c>
      <c r="M16" s="90">
        <v>10000000</v>
      </c>
      <c r="N16" s="25"/>
      <c r="O16" s="27"/>
      <c r="P16" s="95" t="s">
        <v>94</v>
      </c>
      <c r="Q16" s="360"/>
    </row>
    <row r="17" spans="1:17" ht="115.5" customHeight="1">
      <c r="A17" s="360"/>
      <c r="B17" s="360"/>
      <c r="C17" s="298" t="s">
        <v>28</v>
      </c>
      <c r="D17" s="298" t="s">
        <v>29</v>
      </c>
      <c r="E17" s="33"/>
      <c r="F17" s="298" t="s">
        <v>32</v>
      </c>
      <c r="G17" s="298" t="s">
        <v>23</v>
      </c>
      <c r="H17" s="25"/>
      <c r="I17" s="25"/>
      <c r="J17" s="25"/>
      <c r="K17" s="25"/>
      <c r="L17" s="26">
        <v>0.25</v>
      </c>
      <c r="M17" s="27"/>
      <c r="N17" s="26">
        <v>1</v>
      </c>
      <c r="O17" s="27"/>
      <c r="P17" s="95" t="s">
        <v>94</v>
      </c>
      <c r="Q17" s="360"/>
    </row>
    <row r="18" spans="1:17" ht="95.25" customHeight="1">
      <c r="A18" s="360"/>
      <c r="B18" s="360"/>
      <c r="C18" s="298" t="s">
        <v>30</v>
      </c>
      <c r="D18" s="298" t="s">
        <v>34</v>
      </c>
      <c r="E18" s="33"/>
      <c r="F18" s="298" t="s">
        <v>33</v>
      </c>
      <c r="G18" s="298" t="s">
        <v>33</v>
      </c>
      <c r="H18" s="25"/>
      <c r="I18" s="25"/>
      <c r="J18" s="25"/>
      <c r="K18" s="25"/>
      <c r="L18" s="28">
        <v>1</v>
      </c>
      <c r="M18" s="27"/>
      <c r="N18" s="28">
        <v>1</v>
      </c>
      <c r="O18" s="27"/>
      <c r="P18" s="29" t="s">
        <v>94</v>
      </c>
      <c r="Q18" s="360"/>
    </row>
    <row r="19" spans="1:17" ht="95.25" customHeight="1">
      <c r="A19" s="360"/>
      <c r="B19" s="497" t="s">
        <v>208</v>
      </c>
      <c r="C19" s="89" t="s">
        <v>64</v>
      </c>
      <c r="D19" s="89" t="s">
        <v>65</v>
      </c>
      <c r="E19" s="91"/>
      <c r="F19" s="89" t="s">
        <v>66</v>
      </c>
      <c r="G19" s="89" t="s">
        <v>66</v>
      </c>
      <c r="H19" s="24"/>
      <c r="I19" s="24"/>
      <c r="J19" s="24"/>
      <c r="K19" s="24"/>
      <c r="L19" s="92">
        <v>1</v>
      </c>
      <c r="M19" s="93"/>
      <c r="N19" s="32"/>
      <c r="O19" s="93"/>
      <c r="P19" s="95" t="s">
        <v>94</v>
      </c>
      <c r="Q19" s="494" t="s">
        <v>90</v>
      </c>
    </row>
    <row r="20" spans="1:17" ht="120" customHeight="1">
      <c r="A20" s="360"/>
      <c r="B20" s="497"/>
      <c r="C20" s="79" t="s">
        <v>69</v>
      </c>
      <c r="D20" s="79" t="s">
        <v>35</v>
      </c>
      <c r="E20" s="91"/>
      <c r="F20" s="89" t="s">
        <v>36</v>
      </c>
      <c r="G20" s="89" t="s">
        <v>37</v>
      </c>
      <c r="H20" s="24"/>
      <c r="I20" s="24"/>
      <c r="J20" s="34"/>
      <c r="K20" s="24"/>
      <c r="L20" s="32">
        <v>1</v>
      </c>
      <c r="M20" s="93"/>
      <c r="N20" s="94"/>
      <c r="O20" s="93"/>
      <c r="P20" s="95" t="s">
        <v>199</v>
      </c>
      <c r="Q20" s="494"/>
    </row>
    <row r="21" spans="1:17" ht="79.5" customHeight="1">
      <c r="A21" s="360"/>
      <c r="B21" s="497"/>
      <c r="C21" s="79" t="s">
        <v>70</v>
      </c>
      <c r="D21" s="79" t="s">
        <v>67</v>
      </c>
      <c r="E21" s="91"/>
      <c r="F21" s="89" t="s">
        <v>38</v>
      </c>
      <c r="G21" s="89" t="s">
        <v>39</v>
      </c>
      <c r="H21" s="30"/>
      <c r="I21" s="30"/>
      <c r="J21" s="30"/>
      <c r="K21" s="30"/>
      <c r="L21" s="30"/>
      <c r="M21" s="93"/>
      <c r="N21" s="32">
        <v>1</v>
      </c>
      <c r="O21" s="93"/>
      <c r="P21" s="95" t="s">
        <v>199</v>
      </c>
      <c r="Q21" s="494"/>
    </row>
    <row r="22" spans="1:17" ht="68.25" customHeight="1">
      <c r="A22" s="360"/>
      <c r="B22" s="497"/>
      <c r="C22" s="79" t="s">
        <v>71</v>
      </c>
      <c r="D22" s="79" t="s">
        <v>58</v>
      </c>
      <c r="E22" s="91"/>
      <c r="F22" s="89" t="s">
        <v>59</v>
      </c>
      <c r="G22" s="89" t="s">
        <v>68</v>
      </c>
      <c r="H22" s="30"/>
      <c r="I22" s="30"/>
      <c r="J22" s="30"/>
      <c r="K22" s="30"/>
      <c r="L22" s="94">
        <v>1</v>
      </c>
      <c r="M22" s="93"/>
      <c r="N22" s="94">
        <v>3</v>
      </c>
      <c r="O22" s="93"/>
      <c r="P22" s="95" t="s">
        <v>94</v>
      </c>
      <c r="Q22" s="494"/>
    </row>
    <row r="23" spans="1:17" ht="84" customHeight="1">
      <c r="A23" s="360" t="s">
        <v>12</v>
      </c>
      <c r="B23" s="360" t="s">
        <v>196</v>
      </c>
      <c r="C23" s="298" t="s">
        <v>40</v>
      </c>
      <c r="D23" s="89" t="s">
        <v>43</v>
      </c>
      <c r="E23" s="519">
        <v>50000000</v>
      </c>
      <c r="F23" s="298" t="s">
        <v>46</v>
      </c>
      <c r="G23" s="298" t="s">
        <v>47</v>
      </c>
      <c r="H23" s="30"/>
      <c r="I23" s="30"/>
      <c r="J23" s="94">
        <v>1</v>
      </c>
      <c r="K23" s="519">
        <v>50000000</v>
      </c>
      <c r="L23" s="30"/>
      <c r="M23" s="520"/>
      <c r="N23" s="32"/>
      <c r="O23" s="93"/>
      <c r="P23" s="95" t="s">
        <v>200</v>
      </c>
      <c r="Q23" s="494" t="s">
        <v>91</v>
      </c>
    </row>
    <row r="24" spans="1:17" ht="120" customHeight="1">
      <c r="A24" s="360"/>
      <c r="B24" s="360"/>
      <c r="C24" s="298" t="s">
        <v>41</v>
      </c>
      <c r="D24" s="89" t="s">
        <v>44</v>
      </c>
      <c r="E24" s="519"/>
      <c r="F24" s="89" t="s">
        <v>48</v>
      </c>
      <c r="G24" s="89" t="s">
        <v>22</v>
      </c>
      <c r="H24" s="30"/>
      <c r="I24" s="30"/>
      <c r="J24" s="94">
        <v>1</v>
      </c>
      <c r="K24" s="519"/>
      <c r="L24" s="30"/>
      <c r="M24" s="520"/>
      <c r="N24" s="32"/>
      <c r="O24" s="93"/>
      <c r="P24" s="95" t="s">
        <v>200</v>
      </c>
      <c r="Q24" s="494"/>
    </row>
    <row r="25" spans="1:17" ht="99.75" customHeight="1">
      <c r="A25" s="360"/>
      <c r="B25" s="360"/>
      <c r="C25" s="298" t="s">
        <v>42</v>
      </c>
      <c r="D25" s="89" t="s">
        <v>45</v>
      </c>
      <c r="E25" s="91"/>
      <c r="F25" s="89" t="s">
        <v>49</v>
      </c>
      <c r="G25" s="89" t="s">
        <v>49</v>
      </c>
      <c r="H25" s="30"/>
      <c r="I25" s="30"/>
      <c r="J25" s="94">
        <v>1</v>
      </c>
      <c r="K25" s="30"/>
      <c r="L25" s="30"/>
      <c r="M25" s="93"/>
      <c r="N25" s="32"/>
      <c r="O25" s="93"/>
      <c r="P25" s="95" t="s">
        <v>97</v>
      </c>
      <c r="Q25" s="494"/>
    </row>
    <row r="26" spans="1:17" ht="118.5" customHeight="1">
      <c r="A26" s="360"/>
      <c r="B26" s="360"/>
      <c r="C26" s="89" t="s">
        <v>194</v>
      </c>
      <c r="D26" s="89" t="s">
        <v>53</v>
      </c>
      <c r="E26" s="35"/>
      <c r="F26" s="89" t="s">
        <v>54</v>
      </c>
      <c r="G26" s="89" t="s">
        <v>55</v>
      </c>
      <c r="H26" s="30"/>
      <c r="I26" s="30"/>
      <c r="J26" s="32">
        <v>0.25</v>
      </c>
      <c r="K26" s="30"/>
      <c r="L26" s="32">
        <v>0.5</v>
      </c>
      <c r="M26" s="93"/>
      <c r="N26" s="32">
        <v>1</v>
      </c>
      <c r="O26" s="93"/>
      <c r="P26" s="95" t="s">
        <v>96</v>
      </c>
      <c r="Q26" s="494"/>
    </row>
    <row r="27" spans="1:17" ht="0.75" customHeight="1">
      <c r="A27" s="360"/>
      <c r="B27" s="360"/>
      <c r="C27" s="494" t="s">
        <v>511</v>
      </c>
      <c r="D27" s="494" t="s">
        <v>57</v>
      </c>
      <c r="E27" s="521"/>
      <c r="F27" s="494" t="s">
        <v>56</v>
      </c>
      <c r="G27" s="494" t="str">
        <f>F27</f>
        <v>Cantidad de seguimientos anuales</v>
      </c>
      <c r="H27" s="521"/>
      <c r="I27" s="521"/>
      <c r="J27" s="522">
        <v>1</v>
      </c>
      <c r="K27" s="521"/>
      <c r="L27" s="492">
        <v>1</v>
      </c>
      <c r="M27" s="491"/>
      <c r="N27" s="492">
        <v>1</v>
      </c>
      <c r="O27" s="491"/>
      <c r="P27" s="493" t="s">
        <v>94</v>
      </c>
      <c r="Q27" s="494"/>
    </row>
    <row r="28" spans="1:17" ht="86.25" customHeight="1">
      <c r="A28" s="360"/>
      <c r="B28" s="360"/>
      <c r="C28" s="494"/>
      <c r="D28" s="494"/>
      <c r="E28" s="521"/>
      <c r="F28" s="494"/>
      <c r="G28" s="494"/>
      <c r="H28" s="521"/>
      <c r="I28" s="521"/>
      <c r="J28" s="522"/>
      <c r="K28" s="521"/>
      <c r="L28" s="492"/>
      <c r="M28" s="491"/>
      <c r="N28" s="492"/>
      <c r="O28" s="491"/>
      <c r="P28" s="493"/>
      <c r="Q28" s="494"/>
    </row>
    <row r="29" spans="1:17" ht="233.25" customHeight="1">
      <c r="A29" s="496" t="s">
        <v>13</v>
      </c>
      <c r="B29" s="496" t="s">
        <v>197</v>
      </c>
      <c r="C29" s="89" t="s">
        <v>76</v>
      </c>
      <c r="D29" s="89" t="s">
        <v>60</v>
      </c>
      <c r="E29" s="91"/>
      <c r="F29" s="89" t="s">
        <v>72</v>
      </c>
      <c r="G29" s="89" t="s">
        <v>72</v>
      </c>
      <c r="H29" s="91"/>
      <c r="I29" s="91"/>
      <c r="J29" s="94"/>
      <c r="K29" s="91"/>
      <c r="L29" s="92">
        <v>1</v>
      </c>
      <c r="M29" s="93"/>
      <c r="N29" s="92"/>
      <c r="O29" s="93"/>
      <c r="P29" s="95" t="s">
        <v>244</v>
      </c>
      <c r="Q29" s="494" t="s">
        <v>92</v>
      </c>
    </row>
    <row r="30" spans="1:17" ht="89.25" customHeight="1">
      <c r="A30" s="496"/>
      <c r="B30" s="496"/>
      <c r="C30" s="31" t="s">
        <v>77</v>
      </c>
      <c r="D30" s="89" t="s">
        <v>32</v>
      </c>
      <c r="E30" s="31"/>
      <c r="F30" s="89" t="s">
        <v>32</v>
      </c>
      <c r="G30" s="89" t="s">
        <v>73</v>
      </c>
      <c r="H30" s="24"/>
      <c r="I30" s="24"/>
      <c r="J30" s="24"/>
      <c r="K30" s="24"/>
      <c r="L30" s="32">
        <v>0.5</v>
      </c>
      <c r="M30" s="93"/>
      <c r="N30" s="32">
        <v>1</v>
      </c>
      <c r="O30" s="93"/>
      <c r="P30" s="95" t="s">
        <v>200</v>
      </c>
      <c r="Q30" s="494"/>
    </row>
    <row r="31" spans="1:17" ht="123" customHeight="1">
      <c r="A31" s="496"/>
      <c r="B31" s="496"/>
      <c r="C31" s="89" t="s">
        <v>78</v>
      </c>
      <c r="D31" s="89" t="s">
        <v>61</v>
      </c>
      <c r="E31" s="91"/>
      <c r="F31" s="89" t="s">
        <v>74</v>
      </c>
      <c r="G31" s="89" t="s">
        <v>74</v>
      </c>
      <c r="H31" s="24"/>
      <c r="I31" s="24"/>
      <c r="J31" s="24"/>
      <c r="K31" s="24"/>
      <c r="L31" s="92">
        <v>1</v>
      </c>
      <c r="M31" s="93"/>
      <c r="N31" s="92">
        <v>3</v>
      </c>
      <c r="O31" s="93"/>
      <c r="P31" s="95" t="s">
        <v>244</v>
      </c>
      <c r="Q31" s="494"/>
    </row>
    <row r="32" spans="1:17" ht="148.5" customHeight="1">
      <c r="A32" s="360" t="s">
        <v>14</v>
      </c>
      <c r="B32" s="360" t="s">
        <v>198</v>
      </c>
      <c r="C32" s="298" t="s">
        <v>481</v>
      </c>
      <c r="D32" s="298" t="s">
        <v>43</v>
      </c>
      <c r="E32" s="90"/>
      <c r="F32" s="298" t="s">
        <v>81</v>
      </c>
      <c r="G32" s="298" t="s">
        <v>81</v>
      </c>
      <c r="H32" s="25"/>
      <c r="I32" s="25"/>
      <c r="J32" s="28">
        <v>1</v>
      </c>
      <c r="K32" s="25"/>
      <c r="L32" s="28"/>
      <c r="M32" s="327"/>
      <c r="N32" s="25"/>
      <c r="O32" s="327"/>
      <c r="P32" s="29" t="s">
        <v>94</v>
      </c>
      <c r="Q32" s="360" t="s">
        <v>93</v>
      </c>
    </row>
    <row r="33" spans="1:38" ht="114.75" customHeight="1">
      <c r="A33" s="360"/>
      <c r="B33" s="360"/>
      <c r="C33" s="298" t="s">
        <v>79</v>
      </c>
      <c r="D33" s="298" t="s">
        <v>82</v>
      </c>
      <c r="E33" s="90">
        <v>40000000</v>
      </c>
      <c r="F33" s="298" t="s">
        <v>83</v>
      </c>
      <c r="G33" s="55" t="s">
        <v>378</v>
      </c>
      <c r="H33" s="25"/>
      <c r="I33" s="25"/>
      <c r="J33" s="25"/>
      <c r="K33" s="25"/>
      <c r="L33" s="26">
        <v>0.5</v>
      </c>
      <c r="M33" s="90">
        <v>20000000</v>
      </c>
      <c r="N33" s="26">
        <v>1</v>
      </c>
      <c r="O33" s="90">
        <v>40000000</v>
      </c>
      <c r="P33" s="29" t="s">
        <v>201</v>
      </c>
      <c r="Q33" s="360"/>
    </row>
    <row r="34" spans="1:38" ht="109.5" customHeight="1">
      <c r="A34" s="360"/>
      <c r="B34" s="360"/>
      <c r="C34" s="55" t="s">
        <v>80</v>
      </c>
      <c r="D34" s="31" t="s">
        <v>202</v>
      </c>
      <c r="E34" s="31"/>
      <c r="F34" s="55" t="s">
        <v>203</v>
      </c>
      <c r="G34" s="55" t="s">
        <v>204</v>
      </c>
      <c r="H34" s="25"/>
      <c r="I34" s="25"/>
      <c r="J34" s="25"/>
      <c r="K34" s="25"/>
      <c r="L34" s="26">
        <v>0.5</v>
      </c>
      <c r="M34" s="27"/>
      <c r="N34" s="26">
        <v>1</v>
      </c>
      <c r="O34" s="27"/>
      <c r="P34" s="29" t="s">
        <v>205</v>
      </c>
      <c r="Q34" s="360"/>
    </row>
    <row r="35" spans="1:38" ht="123" customHeight="1">
      <c r="A35" s="360"/>
      <c r="B35" s="360"/>
      <c r="C35" s="298" t="s">
        <v>206</v>
      </c>
      <c r="D35" s="298" t="s">
        <v>84</v>
      </c>
      <c r="E35" s="33"/>
      <c r="F35" s="298" t="s">
        <v>85</v>
      </c>
      <c r="G35" s="298" t="s">
        <v>207</v>
      </c>
      <c r="H35" s="25"/>
      <c r="I35" s="25"/>
      <c r="J35" s="25"/>
      <c r="K35" s="25"/>
      <c r="L35" s="25"/>
      <c r="M35" s="25"/>
      <c r="N35" s="26">
        <v>1</v>
      </c>
      <c r="O35" s="25"/>
      <c r="P35" s="29" t="s">
        <v>98</v>
      </c>
      <c r="Q35" s="360"/>
    </row>
    <row r="36" spans="1:38" ht="99" customHeight="1">
      <c r="A36" s="360"/>
      <c r="B36" s="360"/>
      <c r="C36" s="298" t="s">
        <v>86</v>
      </c>
      <c r="D36" s="298" t="s">
        <v>87</v>
      </c>
      <c r="E36" s="33"/>
      <c r="F36" s="298" t="s">
        <v>88</v>
      </c>
      <c r="G36" s="298" t="s">
        <v>88</v>
      </c>
      <c r="H36" s="25"/>
      <c r="I36" s="25"/>
      <c r="J36" s="25"/>
      <c r="K36" s="25"/>
      <c r="L36" s="28">
        <v>1</v>
      </c>
      <c r="M36" s="25"/>
      <c r="N36" s="28">
        <v>3</v>
      </c>
      <c r="O36" s="25"/>
      <c r="P36" s="29" t="s">
        <v>98</v>
      </c>
      <c r="Q36" s="360"/>
    </row>
    <row r="37" spans="1:38" s="305" customFormat="1" ht="130.5" customHeight="1">
      <c r="A37" s="320"/>
      <c r="B37" s="320"/>
      <c r="C37" s="321"/>
      <c r="D37" s="318"/>
      <c r="E37" s="318"/>
      <c r="F37" s="318"/>
      <c r="G37" s="318"/>
      <c r="H37" s="318"/>
      <c r="I37" s="318"/>
      <c r="J37" s="318"/>
      <c r="K37" s="319">
        <f>SUM(K10:K36)</f>
        <v>110000000</v>
      </c>
      <c r="L37" s="318"/>
      <c r="M37" s="318">
        <f>SUM(M10:M36)</f>
        <v>45000000</v>
      </c>
      <c r="N37" s="318"/>
      <c r="O37" s="318">
        <f>SUM(O10:O36)</f>
        <v>70000000</v>
      </c>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row>
  </sheetData>
  <mergeCells count="49">
    <mergeCell ref="Q29:Q31"/>
    <mergeCell ref="A32:A36"/>
    <mergeCell ref="B32:B36"/>
    <mergeCell ref="Q32:Q36"/>
    <mergeCell ref="L27:L28"/>
    <mergeCell ref="M27:M28"/>
    <mergeCell ref="N27:N28"/>
    <mergeCell ref="O27:O28"/>
    <mergeCell ref="P27:P28"/>
    <mergeCell ref="A29:A31"/>
    <mergeCell ref="B29:B31"/>
    <mergeCell ref="Q23:Q28"/>
    <mergeCell ref="C27:C28"/>
    <mergeCell ref="M23:M24"/>
    <mergeCell ref="K23:K24"/>
    <mergeCell ref="I27:I28"/>
    <mergeCell ref="A15:A22"/>
    <mergeCell ref="B15:B18"/>
    <mergeCell ref="D27:D28"/>
    <mergeCell ref="E27:E28"/>
    <mergeCell ref="F27:F28"/>
    <mergeCell ref="A23:A28"/>
    <mergeCell ref="B23:B28"/>
    <mergeCell ref="E23:E24"/>
    <mergeCell ref="B19:B22"/>
    <mergeCell ref="J27:J28"/>
    <mergeCell ref="K27:K28"/>
    <mergeCell ref="G27:G28"/>
    <mergeCell ref="H27:H28"/>
    <mergeCell ref="J8:K8"/>
    <mergeCell ref="Q19:Q22"/>
    <mergeCell ref="Q15:Q18"/>
    <mergeCell ref="Q10:Q14"/>
    <mergeCell ref="E10:E11"/>
    <mergeCell ref="K10:K11"/>
    <mergeCell ref="B10:B14"/>
    <mergeCell ref="A10:A14"/>
    <mergeCell ref="Q7:Q9"/>
    <mergeCell ref="H8:I8"/>
    <mergeCell ref="A1:Q1"/>
    <mergeCell ref="A3:P3"/>
    <mergeCell ref="A5:Q5"/>
    <mergeCell ref="A7:A9"/>
    <mergeCell ref="B7:B9"/>
    <mergeCell ref="C7:C9"/>
    <mergeCell ref="H7:O7"/>
    <mergeCell ref="P7:P9"/>
    <mergeCell ref="L8:M8"/>
    <mergeCell ref="N8:O8"/>
  </mergeCells>
  <printOptions verticalCentered="1"/>
  <pageMargins left="0.31496062992125984" right="0.31496062992125984" top="0.74803149606299213" bottom="0.74803149606299213" header="0.31496062992125984" footer="0.31496062992125984"/>
  <pageSetup scale="40" orientation="landscape" r:id="rId1"/>
</worksheet>
</file>

<file path=xl/worksheets/sheet6.xml><?xml version="1.0" encoding="utf-8"?>
<worksheet xmlns="http://schemas.openxmlformats.org/spreadsheetml/2006/main" xmlns:r="http://schemas.openxmlformats.org/officeDocument/2006/relationships">
  <dimension ref="A1:Q25"/>
  <sheetViews>
    <sheetView showGridLines="0" tabSelected="1" zoomScale="80" zoomScaleNormal="80" workbookViewId="0">
      <selection activeCell="B10" sqref="B10:B15"/>
    </sheetView>
  </sheetViews>
  <sheetFormatPr baseColWidth="10" defaultRowHeight="15"/>
  <cols>
    <col min="1" max="1" width="18.7109375" customWidth="1"/>
    <col min="2" max="2" width="25.7109375" customWidth="1"/>
    <col min="3" max="3" width="30.7109375" customWidth="1"/>
    <col min="4" max="4" width="16.85546875" customWidth="1"/>
    <col min="5" max="5" width="19.140625" customWidth="1"/>
    <col min="6" max="6" width="16.7109375" customWidth="1"/>
    <col min="7" max="7" width="15.42578125" customWidth="1"/>
    <col min="8" max="8" width="9.42578125" customWidth="1"/>
    <col min="9" max="9" width="15.5703125" customWidth="1"/>
    <col min="10" max="10" width="10.7109375" customWidth="1"/>
    <col min="11" max="11" width="18" customWidth="1"/>
    <col min="12" max="12" width="10.7109375" customWidth="1"/>
    <col min="13" max="13" width="18.5703125" customWidth="1"/>
    <col min="14" max="14" width="9.7109375" customWidth="1"/>
    <col min="15" max="15" width="17.7109375" customWidth="1"/>
    <col min="16" max="16" width="12" customWidth="1"/>
    <col min="17" max="17" width="27.85546875" customWidth="1"/>
  </cols>
  <sheetData>
    <row r="1" spans="1:17" ht="18">
      <c r="A1" s="366" t="s">
        <v>369</v>
      </c>
      <c r="B1" s="366"/>
      <c r="C1" s="366"/>
      <c r="D1" s="366"/>
      <c r="E1" s="366"/>
      <c r="F1" s="366"/>
      <c r="G1" s="366"/>
      <c r="H1" s="366"/>
      <c r="I1" s="366"/>
      <c r="J1" s="366"/>
      <c r="K1" s="366"/>
      <c r="L1" s="366"/>
      <c r="M1" s="366"/>
      <c r="N1" s="366"/>
      <c r="O1" s="366"/>
      <c r="P1" s="366"/>
      <c r="Q1" s="366"/>
    </row>
    <row r="2" spans="1:17">
      <c r="A2" s="3"/>
      <c r="B2" s="4"/>
      <c r="C2" s="3"/>
      <c r="D2" s="3"/>
      <c r="E2" s="3"/>
      <c r="F2" s="3"/>
      <c r="G2" s="3"/>
      <c r="H2" s="3"/>
      <c r="I2" s="3"/>
      <c r="J2" s="3"/>
      <c r="K2" s="3"/>
      <c r="L2" s="3"/>
      <c r="M2" s="3"/>
      <c r="N2" s="3"/>
      <c r="O2" s="3"/>
      <c r="P2" s="56"/>
      <c r="Q2" s="3"/>
    </row>
    <row r="3" spans="1:17" ht="15.75">
      <c r="A3" s="367" t="s">
        <v>374</v>
      </c>
      <c r="B3" s="367"/>
      <c r="C3" s="367"/>
      <c r="D3" s="367"/>
      <c r="E3" s="367"/>
      <c r="F3" s="367"/>
      <c r="G3" s="367"/>
      <c r="H3" s="367"/>
      <c r="I3" s="367"/>
      <c r="J3" s="367"/>
      <c r="K3" s="367"/>
      <c r="L3" s="367"/>
      <c r="M3" s="367"/>
      <c r="N3" s="367"/>
      <c r="O3" s="367"/>
      <c r="P3" s="367"/>
      <c r="Q3" s="72"/>
    </row>
    <row r="4" spans="1:17">
      <c r="A4" s="3"/>
      <c r="B4" s="4"/>
      <c r="C4" s="3"/>
      <c r="D4" s="3"/>
      <c r="E4" s="3"/>
      <c r="F4" s="3"/>
      <c r="G4" s="3"/>
      <c r="H4" s="3"/>
      <c r="I4" s="3"/>
      <c r="J4" s="3"/>
      <c r="K4" s="3"/>
      <c r="L4" s="3"/>
      <c r="M4" s="3"/>
      <c r="N4" s="3"/>
      <c r="O4" s="3"/>
      <c r="P4" s="56"/>
      <c r="Q4" s="3"/>
    </row>
    <row r="5" spans="1:17" ht="39" customHeight="1">
      <c r="A5" s="495" t="s">
        <v>501</v>
      </c>
      <c r="B5" s="369"/>
      <c r="C5" s="369"/>
      <c r="D5" s="369"/>
      <c r="E5" s="369"/>
      <c r="F5" s="369"/>
      <c r="G5" s="369"/>
      <c r="H5" s="369"/>
      <c r="I5" s="369"/>
      <c r="J5" s="369"/>
      <c r="K5" s="369"/>
      <c r="L5" s="369"/>
      <c r="M5" s="369"/>
      <c r="N5" s="369"/>
      <c r="O5" s="369"/>
      <c r="P5" s="369"/>
      <c r="Q5" s="369"/>
    </row>
    <row r="6" spans="1:17" ht="15.75" thickBot="1">
      <c r="A6" s="52"/>
      <c r="B6" s="4"/>
      <c r="C6" s="3"/>
      <c r="D6" s="3"/>
      <c r="E6" s="3"/>
      <c r="F6" s="3"/>
      <c r="G6" s="3"/>
      <c r="H6" s="3"/>
      <c r="I6" s="3"/>
      <c r="J6" s="3"/>
      <c r="K6" s="3"/>
      <c r="L6" s="3"/>
      <c r="M6" s="3"/>
      <c r="N6" s="3"/>
      <c r="O6" s="3"/>
      <c r="P6" s="56"/>
      <c r="Q6" s="3"/>
    </row>
    <row r="7" spans="1:17">
      <c r="A7" s="370" t="s">
        <v>99</v>
      </c>
      <c r="B7" s="373" t="s">
        <v>500</v>
      </c>
      <c r="C7" s="373" t="s">
        <v>0</v>
      </c>
      <c r="D7" s="373" t="s">
        <v>1</v>
      </c>
      <c r="E7" s="373"/>
      <c r="F7" s="373" t="s">
        <v>2</v>
      </c>
      <c r="G7" s="373"/>
      <c r="H7" s="373" t="s">
        <v>7</v>
      </c>
      <c r="I7" s="373"/>
      <c r="J7" s="373"/>
      <c r="K7" s="373"/>
      <c r="L7" s="373"/>
      <c r="M7" s="373"/>
      <c r="N7" s="373"/>
      <c r="O7" s="373"/>
      <c r="P7" s="373" t="s">
        <v>8</v>
      </c>
      <c r="Q7" s="375" t="s">
        <v>9</v>
      </c>
    </row>
    <row r="8" spans="1:17">
      <c r="A8" s="371"/>
      <c r="B8" s="365"/>
      <c r="C8" s="365"/>
      <c r="D8" s="365" t="s">
        <v>3</v>
      </c>
      <c r="E8" s="365" t="s">
        <v>4</v>
      </c>
      <c r="F8" s="365" t="s">
        <v>5</v>
      </c>
      <c r="G8" s="365" t="s">
        <v>6</v>
      </c>
      <c r="H8" s="365">
        <v>2019</v>
      </c>
      <c r="I8" s="365"/>
      <c r="J8" s="365">
        <v>2020</v>
      </c>
      <c r="K8" s="365"/>
      <c r="L8" s="365">
        <v>2021</v>
      </c>
      <c r="M8" s="365"/>
      <c r="N8" s="365">
        <v>2022</v>
      </c>
      <c r="O8" s="365"/>
      <c r="P8" s="365"/>
      <c r="Q8" s="376"/>
    </row>
    <row r="9" spans="1:17" ht="15.75" thickBot="1">
      <c r="A9" s="372"/>
      <c r="B9" s="374"/>
      <c r="C9" s="374"/>
      <c r="D9" s="75"/>
      <c r="E9" s="85"/>
      <c r="F9" s="75"/>
      <c r="G9" s="75"/>
      <c r="H9" s="75" t="s">
        <v>3</v>
      </c>
      <c r="I9" s="85" t="s">
        <v>4</v>
      </c>
      <c r="J9" s="75" t="s">
        <v>3</v>
      </c>
      <c r="K9" s="85" t="s">
        <v>4</v>
      </c>
      <c r="L9" s="75" t="s">
        <v>3</v>
      </c>
      <c r="M9" s="85" t="s">
        <v>4</v>
      </c>
      <c r="N9" s="75" t="s">
        <v>3</v>
      </c>
      <c r="O9" s="75" t="s">
        <v>4</v>
      </c>
      <c r="P9" s="374"/>
      <c r="Q9" s="377"/>
    </row>
    <row r="10" spans="1:17" ht="156.75" customHeight="1">
      <c r="A10" s="356" t="s">
        <v>149</v>
      </c>
      <c r="B10" s="359" t="s">
        <v>147</v>
      </c>
      <c r="C10" s="152" t="s">
        <v>143</v>
      </c>
      <c r="D10" s="152" t="s">
        <v>296</v>
      </c>
      <c r="E10" s="171">
        <f>+O10</f>
        <v>750000000</v>
      </c>
      <c r="F10" s="172" t="s">
        <v>299</v>
      </c>
      <c r="G10" s="173" t="s">
        <v>300</v>
      </c>
      <c r="H10" s="217" t="s">
        <v>144</v>
      </c>
      <c r="I10" s="176">
        <v>0</v>
      </c>
      <c r="J10" s="175">
        <f>+K10/E10</f>
        <v>0.2</v>
      </c>
      <c r="K10" s="174">
        <v>150000000</v>
      </c>
      <c r="L10" s="175">
        <f>+(M10)/E10</f>
        <v>0.4</v>
      </c>
      <c r="M10" s="174">
        <v>300000000</v>
      </c>
      <c r="N10" s="175">
        <v>1</v>
      </c>
      <c r="O10" s="176">
        <v>750000000</v>
      </c>
      <c r="P10" s="177" t="s">
        <v>271</v>
      </c>
      <c r="Q10" s="178" t="s">
        <v>272</v>
      </c>
    </row>
    <row r="11" spans="1:17" ht="162.75" customHeight="1">
      <c r="A11" s="357"/>
      <c r="B11" s="360"/>
      <c r="C11" s="77" t="s">
        <v>472</v>
      </c>
      <c r="D11" s="77" t="s">
        <v>297</v>
      </c>
      <c r="E11" s="63">
        <f>+K11+M11+O11</f>
        <v>30000000</v>
      </c>
      <c r="F11" s="77" t="s">
        <v>301</v>
      </c>
      <c r="G11" s="77" t="s">
        <v>302</v>
      </c>
      <c r="H11" s="218" t="s">
        <v>144</v>
      </c>
      <c r="I11" s="66">
        <v>0</v>
      </c>
      <c r="J11" s="65">
        <v>0.75</v>
      </c>
      <c r="K11" s="63">
        <v>30000000</v>
      </c>
      <c r="L11" s="65">
        <v>1</v>
      </c>
      <c r="M11" s="63">
        <v>0</v>
      </c>
      <c r="N11" s="65">
        <v>1</v>
      </c>
      <c r="O11" s="66">
        <v>0</v>
      </c>
      <c r="P11" s="29" t="s">
        <v>271</v>
      </c>
      <c r="Q11" s="179" t="s">
        <v>273</v>
      </c>
    </row>
    <row r="12" spans="1:17" ht="194.25" customHeight="1">
      <c r="A12" s="357"/>
      <c r="B12" s="360"/>
      <c r="C12" s="77" t="s">
        <v>274</v>
      </c>
      <c r="D12" s="78" t="s">
        <v>298</v>
      </c>
      <c r="E12" s="63">
        <f>+K12+M12+O12</f>
        <v>135000000</v>
      </c>
      <c r="F12" s="77" t="s">
        <v>303</v>
      </c>
      <c r="G12" s="78" t="s">
        <v>304</v>
      </c>
      <c r="H12" s="219" t="s">
        <v>379</v>
      </c>
      <c r="I12" s="220">
        <v>5500000</v>
      </c>
      <c r="J12" s="65">
        <v>1</v>
      </c>
      <c r="K12" s="63">
        <v>40000000</v>
      </c>
      <c r="L12" s="65">
        <v>1</v>
      </c>
      <c r="M12" s="63">
        <v>45000000</v>
      </c>
      <c r="N12" s="65">
        <v>1</v>
      </c>
      <c r="O12" s="63">
        <v>50000000</v>
      </c>
      <c r="P12" s="29" t="s">
        <v>271</v>
      </c>
      <c r="Q12" s="179" t="s">
        <v>275</v>
      </c>
    </row>
    <row r="13" spans="1:17" ht="156.75" customHeight="1">
      <c r="A13" s="357"/>
      <c r="B13" s="360"/>
      <c r="C13" s="54" t="s">
        <v>289</v>
      </c>
      <c r="D13" s="79" t="s">
        <v>307</v>
      </c>
      <c r="E13" s="63">
        <v>40000000</v>
      </c>
      <c r="F13" s="77" t="s">
        <v>305</v>
      </c>
      <c r="G13" s="78" t="s">
        <v>306</v>
      </c>
      <c r="H13" s="221" t="s">
        <v>379</v>
      </c>
      <c r="I13" s="220">
        <v>10000000</v>
      </c>
      <c r="J13" s="65">
        <f>+K13/M13</f>
        <v>0.75</v>
      </c>
      <c r="K13" s="63">
        <v>30000000</v>
      </c>
      <c r="L13" s="65">
        <v>1</v>
      </c>
      <c r="M13" s="63">
        <v>40000000</v>
      </c>
      <c r="N13" s="65">
        <v>0</v>
      </c>
      <c r="O13" s="63">
        <v>0</v>
      </c>
      <c r="P13" s="29" t="s">
        <v>271</v>
      </c>
      <c r="Q13" s="180"/>
    </row>
    <row r="14" spans="1:17" ht="115.5" customHeight="1">
      <c r="A14" s="357"/>
      <c r="B14" s="360"/>
      <c r="C14" s="76" t="s">
        <v>290</v>
      </c>
      <c r="D14" s="77" t="s">
        <v>311</v>
      </c>
      <c r="E14" s="63">
        <f>+K14+M14+O14</f>
        <v>0</v>
      </c>
      <c r="F14" s="77" t="s">
        <v>309</v>
      </c>
      <c r="G14" s="78" t="s">
        <v>308</v>
      </c>
      <c r="H14" s="221" t="s">
        <v>379</v>
      </c>
      <c r="I14" s="220">
        <v>0</v>
      </c>
      <c r="J14" s="65">
        <v>0.33</v>
      </c>
      <c r="K14" s="63">
        <v>0</v>
      </c>
      <c r="L14" s="65">
        <v>0.67</v>
      </c>
      <c r="M14" s="63">
        <v>0</v>
      </c>
      <c r="N14" s="65">
        <v>1</v>
      </c>
      <c r="O14" s="63">
        <v>0</v>
      </c>
      <c r="P14" s="29" t="s">
        <v>271</v>
      </c>
      <c r="Q14" s="180"/>
    </row>
    <row r="15" spans="1:17" ht="143.25" customHeight="1">
      <c r="A15" s="357"/>
      <c r="B15" s="360"/>
      <c r="C15" s="76" t="s">
        <v>291</v>
      </c>
      <c r="D15" s="77" t="s">
        <v>310</v>
      </c>
      <c r="E15" s="66">
        <v>95000000</v>
      </c>
      <c r="F15" s="77" t="s">
        <v>313</v>
      </c>
      <c r="G15" s="77" t="s">
        <v>312</v>
      </c>
      <c r="H15" s="218" t="s">
        <v>144</v>
      </c>
      <c r="I15" s="66">
        <v>0</v>
      </c>
      <c r="J15" s="65">
        <v>0.33</v>
      </c>
      <c r="K15" s="63">
        <v>31350000</v>
      </c>
      <c r="L15" s="65">
        <v>0.67</v>
      </c>
      <c r="M15" s="63">
        <v>63650000</v>
      </c>
      <c r="N15" s="65">
        <v>1</v>
      </c>
      <c r="O15" s="63">
        <v>95000000</v>
      </c>
      <c r="P15" s="29" t="s">
        <v>271</v>
      </c>
      <c r="Q15" s="181"/>
    </row>
    <row r="16" spans="1:17" ht="144.75" customHeight="1">
      <c r="A16" s="357"/>
      <c r="B16" s="360" t="s">
        <v>148</v>
      </c>
      <c r="C16" s="86" t="s">
        <v>145</v>
      </c>
      <c r="D16" s="86" t="s">
        <v>314</v>
      </c>
      <c r="E16" s="63">
        <f>+I16+K16+M16+O16</f>
        <v>0</v>
      </c>
      <c r="F16" s="77" t="s">
        <v>315</v>
      </c>
      <c r="G16" s="77" t="s">
        <v>316</v>
      </c>
      <c r="H16" s="218" t="s">
        <v>144</v>
      </c>
      <c r="I16" s="66">
        <v>0</v>
      </c>
      <c r="J16" s="67">
        <v>0.25</v>
      </c>
      <c r="K16" s="68">
        <v>0</v>
      </c>
      <c r="L16" s="67">
        <v>0.5</v>
      </c>
      <c r="M16" s="68">
        <v>0</v>
      </c>
      <c r="N16" s="67">
        <v>1</v>
      </c>
      <c r="O16" s="68">
        <v>0</v>
      </c>
      <c r="P16" s="29" t="s">
        <v>271</v>
      </c>
      <c r="Q16" s="179" t="s">
        <v>276</v>
      </c>
    </row>
    <row r="17" spans="1:17" ht="114" customHeight="1">
      <c r="A17" s="357"/>
      <c r="B17" s="360"/>
      <c r="C17" s="76" t="s">
        <v>292</v>
      </c>
      <c r="D17" s="86" t="s">
        <v>317</v>
      </c>
      <c r="E17" s="63">
        <f>+K17+M17</f>
        <v>1000000</v>
      </c>
      <c r="F17" s="77" t="s">
        <v>321</v>
      </c>
      <c r="G17" s="77" t="s">
        <v>322</v>
      </c>
      <c r="H17" s="222">
        <v>0.05</v>
      </c>
      <c r="I17" s="220">
        <v>0</v>
      </c>
      <c r="J17" s="67">
        <v>0.75</v>
      </c>
      <c r="K17" s="68">
        <v>750000</v>
      </c>
      <c r="L17" s="67">
        <v>1</v>
      </c>
      <c r="M17" s="68">
        <v>250000</v>
      </c>
      <c r="N17" s="64" t="s">
        <v>144</v>
      </c>
      <c r="O17" s="69">
        <v>0</v>
      </c>
      <c r="P17" s="29" t="s">
        <v>277</v>
      </c>
      <c r="Q17" s="180"/>
    </row>
    <row r="18" spans="1:17" ht="126" customHeight="1">
      <c r="A18" s="357"/>
      <c r="B18" s="360"/>
      <c r="C18" s="86" t="s">
        <v>146</v>
      </c>
      <c r="D18" s="77" t="s">
        <v>318</v>
      </c>
      <c r="E18" s="63">
        <f>+K18+M18+O18</f>
        <v>8000000</v>
      </c>
      <c r="F18" s="77" t="s">
        <v>323</v>
      </c>
      <c r="G18" s="77" t="s">
        <v>322</v>
      </c>
      <c r="H18" s="222" t="s">
        <v>379</v>
      </c>
      <c r="I18" s="220">
        <v>0</v>
      </c>
      <c r="J18" s="67">
        <v>0.25</v>
      </c>
      <c r="K18" s="68">
        <v>0</v>
      </c>
      <c r="L18" s="67">
        <v>0.55000000000000004</v>
      </c>
      <c r="M18" s="68">
        <v>4000000</v>
      </c>
      <c r="N18" s="67">
        <v>1</v>
      </c>
      <c r="O18" s="68">
        <v>4000000</v>
      </c>
      <c r="P18" s="29" t="s">
        <v>278</v>
      </c>
      <c r="Q18" s="180"/>
    </row>
    <row r="19" spans="1:17" ht="203.25" customHeight="1">
      <c r="A19" s="357"/>
      <c r="B19" s="360"/>
      <c r="C19" s="86" t="s">
        <v>288</v>
      </c>
      <c r="D19" s="97" t="s">
        <v>319</v>
      </c>
      <c r="E19" s="63">
        <f>+I19+K19+M19+O19</f>
        <v>0</v>
      </c>
      <c r="F19" s="77" t="s">
        <v>325</v>
      </c>
      <c r="G19" s="86" t="s">
        <v>324</v>
      </c>
      <c r="H19" s="218" t="s">
        <v>144</v>
      </c>
      <c r="I19" s="66">
        <v>0</v>
      </c>
      <c r="J19" s="67">
        <f>70%/3</f>
        <v>0.23333333333333331</v>
      </c>
      <c r="K19" s="68">
        <v>0</v>
      </c>
      <c r="L19" s="67">
        <f>J19*2</f>
        <v>0.46666666666666662</v>
      </c>
      <c r="M19" s="68">
        <v>0</v>
      </c>
      <c r="N19" s="67">
        <f>L19+J19</f>
        <v>0.7</v>
      </c>
      <c r="O19" s="68">
        <v>0</v>
      </c>
      <c r="P19" s="29" t="s">
        <v>279</v>
      </c>
      <c r="Q19" s="180"/>
    </row>
    <row r="20" spans="1:17" ht="181.5" customHeight="1">
      <c r="A20" s="357"/>
      <c r="B20" s="360"/>
      <c r="C20" s="86" t="s">
        <v>280</v>
      </c>
      <c r="D20" s="77" t="s">
        <v>320</v>
      </c>
      <c r="E20" s="63">
        <f>+I20+K20</f>
        <v>0</v>
      </c>
      <c r="F20" s="77" t="s">
        <v>326</v>
      </c>
      <c r="G20" s="86" t="s">
        <v>327</v>
      </c>
      <c r="H20" s="218" t="s">
        <v>144</v>
      </c>
      <c r="I20" s="66">
        <v>0</v>
      </c>
      <c r="J20" s="70">
        <v>1</v>
      </c>
      <c r="K20" s="68">
        <v>0</v>
      </c>
      <c r="L20" s="64" t="s">
        <v>144</v>
      </c>
      <c r="M20" s="71">
        <v>0</v>
      </c>
      <c r="N20" s="64" t="s">
        <v>144</v>
      </c>
      <c r="O20" s="71">
        <v>0</v>
      </c>
      <c r="P20" s="29" t="s">
        <v>271</v>
      </c>
      <c r="Q20" s="180"/>
    </row>
    <row r="21" spans="1:17" ht="119.25" customHeight="1" thickBot="1">
      <c r="A21" s="358"/>
      <c r="B21" s="361"/>
      <c r="C21" s="182" t="s">
        <v>281</v>
      </c>
      <c r="D21" s="167" t="s">
        <v>328</v>
      </c>
      <c r="E21" s="183">
        <f>+I21+K21+M21+O21</f>
        <v>15000000</v>
      </c>
      <c r="F21" s="182" t="s">
        <v>329</v>
      </c>
      <c r="G21" s="182" t="s">
        <v>330</v>
      </c>
      <c r="H21" s="223" t="s">
        <v>144</v>
      </c>
      <c r="I21" s="224">
        <v>0</v>
      </c>
      <c r="J21" s="185">
        <v>1</v>
      </c>
      <c r="K21" s="186">
        <v>15000000</v>
      </c>
      <c r="L21" s="184" t="s">
        <v>144</v>
      </c>
      <c r="M21" s="187">
        <v>0</v>
      </c>
      <c r="N21" s="184" t="s">
        <v>144</v>
      </c>
      <c r="O21" s="187">
        <v>0</v>
      </c>
      <c r="P21" s="167" t="s">
        <v>282</v>
      </c>
      <c r="Q21" s="188"/>
    </row>
    <row r="22" spans="1:17" ht="206.25" customHeight="1">
      <c r="A22" s="356" t="s">
        <v>150</v>
      </c>
      <c r="B22" s="359" t="s">
        <v>283</v>
      </c>
      <c r="C22" s="189" t="s">
        <v>293</v>
      </c>
      <c r="D22" s="189" t="s">
        <v>333</v>
      </c>
      <c r="E22" s="174">
        <v>501000000</v>
      </c>
      <c r="F22" s="173" t="s">
        <v>332</v>
      </c>
      <c r="G22" s="190" t="s">
        <v>331</v>
      </c>
      <c r="H22" s="217" t="s">
        <v>144</v>
      </c>
      <c r="I22" s="176">
        <v>0</v>
      </c>
      <c r="J22" s="191">
        <f>+K22/O22</f>
        <v>0.22155688622754491</v>
      </c>
      <c r="K22" s="192">
        <v>111000000</v>
      </c>
      <c r="L22" s="191">
        <f>+M22/O22</f>
        <v>0.62075848303393211</v>
      </c>
      <c r="M22" s="192">
        <f>200000000+K22</f>
        <v>311000000</v>
      </c>
      <c r="N22" s="191">
        <v>1</v>
      </c>
      <c r="O22" s="192">
        <f>190000000+M22</f>
        <v>501000000</v>
      </c>
      <c r="P22" s="29" t="s">
        <v>498</v>
      </c>
      <c r="Q22" s="362" t="s">
        <v>341</v>
      </c>
    </row>
    <row r="23" spans="1:17" ht="123.75" customHeight="1">
      <c r="A23" s="357"/>
      <c r="B23" s="360"/>
      <c r="C23" s="76" t="s">
        <v>505</v>
      </c>
      <c r="D23" s="86" t="s">
        <v>337</v>
      </c>
      <c r="E23" s="63">
        <v>396000000</v>
      </c>
      <c r="F23" s="77" t="s">
        <v>336</v>
      </c>
      <c r="G23" s="77" t="s">
        <v>335</v>
      </c>
      <c r="H23" s="221" t="s">
        <v>379</v>
      </c>
      <c r="I23" s="220">
        <v>30000000</v>
      </c>
      <c r="J23" s="67">
        <f>+K23/E23</f>
        <v>0.33333333333333331</v>
      </c>
      <c r="K23" s="68">
        <v>132000000</v>
      </c>
      <c r="L23" s="67">
        <f>+M23/E23</f>
        <v>0.66666666666666663</v>
      </c>
      <c r="M23" s="68">
        <f>132000000+K23</f>
        <v>264000000</v>
      </c>
      <c r="N23" s="67">
        <v>1</v>
      </c>
      <c r="O23" s="68">
        <f>132000000+M23</f>
        <v>396000000</v>
      </c>
      <c r="P23" s="29" t="s">
        <v>286</v>
      </c>
      <c r="Q23" s="363"/>
    </row>
    <row r="24" spans="1:17" ht="153.75" customHeight="1" thickBot="1">
      <c r="A24" s="358"/>
      <c r="B24" s="361"/>
      <c r="C24" s="193" t="s">
        <v>506</v>
      </c>
      <c r="D24" s="163" t="s">
        <v>338</v>
      </c>
      <c r="E24" s="183">
        <f>+M24+O24</f>
        <v>20000000</v>
      </c>
      <c r="F24" s="163" t="s">
        <v>339</v>
      </c>
      <c r="G24" s="182" t="s">
        <v>340</v>
      </c>
      <c r="H24" s="223" t="s">
        <v>144</v>
      </c>
      <c r="I24" s="224">
        <v>0</v>
      </c>
      <c r="J24" s="185">
        <v>0.33</v>
      </c>
      <c r="K24" s="186">
        <v>0</v>
      </c>
      <c r="L24" s="185">
        <v>0.66</v>
      </c>
      <c r="M24" s="186">
        <v>10000000</v>
      </c>
      <c r="N24" s="185">
        <v>1</v>
      </c>
      <c r="O24" s="186">
        <v>10000000</v>
      </c>
      <c r="P24" s="167" t="s">
        <v>287</v>
      </c>
      <c r="Q24" s="364"/>
    </row>
    <row r="25" spans="1:17">
      <c r="I25" s="227">
        <f>SUM(I10:I24)</f>
        <v>45500000</v>
      </c>
      <c r="K25" s="227">
        <f>SUM(K10:K24)</f>
        <v>540100000</v>
      </c>
      <c r="M25" s="227">
        <f>SUM(M10:M24)</f>
        <v>1037900000</v>
      </c>
      <c r="O25" s="227">
        <f>SUM(O10:O24)</f>
        <v>1806000000</v>
      </c>
    </row>
  </sheetData>
  <mergeCells count="21">
    <mergeCell ref="B10:B15"/>
    <mergeCell ref="H7:O7"/>
    <mergeCell ref="A22:A24"/>
    <mergeCell ref="B22:B24"/>
    <mergeCell ref="A10:A21"/>
    <mergeCell ref="B16:B21"/>
    <mergeCell ref="F7:G8"/>
    <mergeCell ref="Q22:Q24"/>
    <mergeCell ref="Q7:Q9"/>
    <mergeCell ref="H8:I8"/>
    <mergeCell ref="J8:K8"/>
    <mergeCell ref="L8:M8"/>
    <mergeCell ref="P7:P9"/>
    <mergeCell ref="N8:O8"/>
    <mergeCell ref="A1:Q1"/>
    <mergeCell ref="A3:P3"/>
    <mergeCell ref="A5:Q5"/>
    <mergeCell ref="A7:A9"/>
    <mergeCell ref="B7:B9"/>
    <mergeCell ref="C7:C9"/>
    <mergeCell ref="D7:E8"/>
  </mergeCells>
  <printOptions verticalCentered="1"/>
  <pageMargins left="0.31496062992125984" right="0.31496062992125984" top="0.74803149606299213" bottom="0.74803149606299213" header="0.31496062992125984" footer="0.31496062992125984"/>
  <pageSetup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B44C1BC96E2048B1AB420B38D46AAC" ma:contentTypeVersion="7" ma:contentTypeDescription="Crear nuevo documento." ma:contentTypeScope="" ma:versionID="33b77ccb871aab07222bfc0463d8cba2">
  <xsd:schema xmlns:xsd="http://www.w3.org/2001/XMLSchema" xmlns:xs="http://www.w3.org/2001/XMLSchema" xmlns:p="http://schemas.microsoft.com/office/2006/metadata/properties" xmlns:ns3="8ad80f09-e1e2-4f06-b6ac-61d91ccfd7a0" targetNamespace="http://schemas.microsoft.com/office/2006/metadata/properties" ma:root="true" ma:fieldsID="082e5e2062dcc455dc8f439d693198af" ns3:_="">
    <xsd:import namespace="8ad80f09-e1e2-4f06-b6ac-61d91ccfd7a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80f09-e1e2-4f06-b6ac-61d91ccfd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67B01F-1F6D-404F-B7FC-EEC13215587C}">
  <ds:schemaRefs>
    <ds:schemaRef ds:uri="http://schemas.microsoft.com/office/infopath/2007/PartnerControls"/>
    <ds:schemaRef ds:uri="http://purl.org/dc/dcmitype/"/>
    <ds:schemaRef ds:uri="8ad80f09-e1e2-4f06-b6ac-61d91ccfd7a0"/>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67A9AD8A-354A-4D45-9613-F1F979A38AFC}">
  <ds:schemaRefs>
    <ds:schemaRef ds:uri="http://schemas.microsoft.com/sharepoint/v3/contenttype/forms"/>
  </ds:schemaRefs>
</ds:datastoreItem>
</file>

<file path=customXml/itemProps3.xml><?xml version="1.0" encoding="utf-8"?>
<ds:datastoreItem xmlns:ds="http://schemas.openxmlformats.org/officeDocument/2006/customXml" ds:itemID="{256D20EC-6568-4842-A30B-28B7351FC6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80f09-e1e2-4f06-b6ac-61d91ccfd7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Hoja1</vt:lpstr>
      <vt:lpstr>Unificado</vt:lpstr>
      <vt:lpstr>Puente Desarrollo</vt:lpstr>
      <vt:lpstr>Gestion Administrativa</vt:lpstr>
      <vt:lpstr>Gestion Conocimiento</vt:lpstr>
      <vt:lpstr>Gestion Recursos</vt:lpstr>
      <vt:lpstr>'Puente Desarrollo'!Área_de_impresión</vt:lpstr>
      <vt:lpstr>'Gestion Administrativa'!Títulos_a_imprimir</vt:lpstr>
      <vt:lpstr>'Gestion Conocimiento'!Títulos_a_imprimir</vt:lpstr>
      <vt:lpstr>'Gestion Recursos'!Títulos_a_imprimir</vt:lpstr>
      <vt:lpstr>'Puente Desarrollo'!Títulos_a_imprimir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Isabel Brenes Bonilla</dc:creator>
  <cp:lastModifiedBy>ABonilla</cp:lastModifiedBy>
  <cp:lastPrinted>2020-01-24T16:54:02Z</cp:lastPrinted>
  <dcterms:created xsi:type="dcterms:W3CDTF">2019-11-04T17:21:19Z</dcterms:created>
  <dcterms:modified xsi:type="dcterms:W3CDTF">2020-01-29T15:22:35Z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0x010100E3B44C1BC96E2048B1AB420B38D46AAC</vt:lpwstr>
  </property>
</Properties>
</file>